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680" activeTab="0"/>
  </bookViews>
  <sheets>
    <sheet name="informe 2° trimestre PAA" sheetId="1" r:id="rId1"/>
    <sheet name="Hoja3" sheetId="2" r:id="rId2"/>
  </sheets>
  <definedNames>
    <definedName name="_xlnm.Print_Area" localSheetId="0">'informe 2° trimestre PAA'!$A$1:$O$100</definedName>
  </definedNames>
  <calcPr fullCalcOnLoad="1"/>
</workbook>
</file>

<file path=xl/sharedStrings.xml><?xml version="1.0" encoding="utf-8"?>
<sst xmlns="http://schemas.openxmlformats.org/spreadsheetml/2006/main" count="519" uniqueCount="204">
  <si>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</si>
  <si>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</si>
  <si>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</si>
  <si>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</si>
  <si>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</si>
  <si>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</si>
  <si>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</si>
  <si>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</si>
  <si>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</si>
  <si>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</si>
  <si>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</si>
  <si>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</si>
  <si>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</si>
  <si>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</si>
  <si>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</si>
  <si>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</si>
  <si>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</si>
  <si>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</si>
  <si>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</si>
  <si>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</si>
  <si>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</si>
  <si>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</si>
  <si>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</si>
  <si>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</si>
  <si>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</si>
  <si>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</si>
  <si>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</si>
  <si>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</si>
  <si>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</si>
  <si>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12 MESES</t>
  </si>
  <si>
    <t>DIRECTA</t>
  </si>
  <si>
    <t>NO</t>
  </si>
  <si>
    <t>Gestión financiera: Administrar los recursos financieros de forma transparente y que garanticen la efectividad operativa y estratégica de la institución, en busca de la sostenibilidad y rentabilidad social.</t>
  </si>
  <si>
    <t>Gestión de talento humano: Fortalecer las competencias necesarias para la prestación de servicios de salud humanizados, oportunos y de calidad, mejorando el bienestar de los servidores y servidoras de la institución.</t>
  </si>
  <si>
    <t>Gestión Administrativa: Desarrollar y articular los sistemas de gestión de apoyo administrativo enfocados a reducir los impactos ambientales y el buen aprovechamiento de los recursos, con la participación de colaboradores, comunidad y usuarios.</t>
  </si>
  <si>
    <t>Misional: Desarrollar el modelo de atención en salud con la organización de una oferta de servicios de mediana y alta complejidad, que enfatice la integralidad e integración de la atención de la madre gestante y el recién nacido, bajo el desarrollo de actividades, procedimientos e intervenciones guiadas por los preceptos de calidad y humanización, en el marco de la formación y capacitación de recurso humano en salud.</t>
  </si>
  <si>
    <t>1 MESES</t>
  </si>
  <si>
    <t>COMPRA DE MUEBLES Y ENSERES (SILLA, ESCRITORIOS, ESTANTES, ARCHIVADORES, ENTRE OTROS)</t>
  </si>
  <si>
    <t>INSTALACIÓN, MANTENIMEINTO, REPARACIÓN DE REDES DE TELEFONO</t>
  </si>
  <si>
    <t>COMPRA DE EQUIPOS BIOMEDICOS</t>
  </si>
  <si>
    <t>COMPRA DE EQUIPOS INDUSTRIALES</t>
  </si>
  <si>
    <t>COMPRA DE VEHÍCULOS</t>
  </si>
  <si>
    <t>INSTALACIÓN, MANTENIMIENTO, REPARACIÓN DE REDES ELECTRICAS</t>
  </si>
  <si>
    <t>INSTALACIÓN, MANTENIMIENTO, REPARACIÓN DE REDES HIDRAULICAS, SANITARIAS</t>
  </si>
  <si>
    <t xml:space="preserve">COMPRA DE MOBILIARIO MÉDICO </t>
  </si>
  <si>
    <t>20102305 25101703</t>
  </si>
  <si>
    <t>SERVICIOS DE ORGANIZACIÓN DE ARCHIVO</t>
  </si>
  <si>
    <t>ADQUISICIÓN DE MOBILIARIO DE ARCHIVO</t>
  </si>
  <si>
    <t>43223303 26121609</t>
  </si>
  <si>
    <t>42191902 72152601</t>
  </si>
  <si>
    <t>MANTENIMIENTO INSTALACIONES EXTERNAS E INTERNAS, TECHADOS, ENTRE OTRAS</t>
  </si>
  <si>
    <t>44111519 44111515</t>
  </si>
  <si>
    <t>72141121 72141120 72141124</t>
  </si>
  <si>
    <t>43223303 43191504 72141116</t>
  </si>
  <si>
    <t>INSTALACIÓN, MANTENIMIENTO, REPARACIÓN DE REDES DE TELEFONO, TELEVISIÓN</t>
  </si>
  <si>
    <t xml:space="preserve">SERVICIOS PUBLICOS DE ACUEDUCTO, ALCANTARILLADO, ASEO, ENREGIA LECTRICA, GAS NATURAL, TELEFONIA, INTERNET, PARA EL ADECUADO FUNCIONAMIENTO DE LAS INSTALACIONES </t>
  </si>
  <si>
    <t>INSTALACIÓN, MANTENIMIENTO, REPARACIÓN DE REDES DE DATOS, SERVIDOR, EQUIPOS DE COMPUTO Y PERIFERICOS</t>
  </si>
  <si>
    <t>SUMINISTRO DE COMBUSTIBLES Y LUBRICANTES PARA EL SANATORIO DE CONTRATACIÓN ESE</t>
  </si>
  <si>
    <t xml:space="preserve">PUBLICA </t>
  </si>
  <si>
    <t xml:space="preserve">NACION Y PROPIOS </t>
  </si>
  <si>
    <t>MIGUEL ANGEL PINZON  PRADA</t>
  </si>
  <si>
    <t>COMPRA DOTACION HOSPITALARIA</t>
  </si>
  <si>
    <t>1 MES</t>
  </si>
  <si>
    <t xml:space="preserve">DIRECTA </t>
  </si>
  <si>
    <t>CARLOS MARIO ARENAS. CAMILA ANDREA PABON MORALES</t>
  </si>
  <si>
    <t>DOTACION PARA SEGURIDAD Y PROTECCION PERSONAL</t>
  </si>
  <si>
    <t>CAMILA ANDREA PABÓN MORALES</t>
  </si>
  <si>
    <t>DOTACIÓN EMPLEADOS VESTIDO Y CALZADO DE LABOR</t>
  </si>
  <si>
    <t>ADQUISICION DE LLANTAS PARA PARQUE AUTOMOTOR.</t>
  </si>
  <si>
    <t>MATERIAL MEDICO QUIRURGICO Y DISPOSITIVOS MEDICOS</t>
  </si>
  <si>
    <t xml:space="preserve">ESTRELLA RODRIGUEZ PEREIRA
</t>
  </si>
  <si>
    <t>SUMINISTRO DE ELEMENTOS DE FERRETERÍA PARA EL SANATORIO DE CONTRATACIÓN ESE</t>
  </si>
  <si>
    <t>MIGUEL ANGEL PINZON PRADA</t>
  </si>
  <si>
    <t>ESTUDIOS RADIOFISICOS PARA EQUIPOS DE RAYOS X</t>
  </si>
  <si>
    <t>NACION Y PROPIOS</t>
  </si>
  <si>
    <t>DOSIMETROS DE RADIACION MEDICA</t>
  </si>
  <si>
    <t xml:space="preserve">SUMINISTROS MATERIALES PARA EL SERVICIO DE ODONTOLOGIA DEL SANATORIO DE CONTRATACIÓN ESE </t>
  </si>
  <si>
    <t>IVAN QUIÑONEZ QUINTERO</t>
  </si>
  <si>
    <t xml:space="preserve">SUMINISTROS MATERIALES REACTIVOS Y QUIMICOS PARA EL SERVICIO DE LABORATORIO CLÍNICO DEL SANATORIO DE CONTRATACIÓN ESE </t>
  </si>
  <si>
    <t>MINIMA CUANTIA CON INVITACIÓN PUBLICA</t>
  </si>
  <si>
    <t>OLINTO MIELES BURGOS</t>
  </si>
  <si>
    <t xml:space="preserve">SUMINISTROS DE OXIGENO MEDICINAL PARA EL SANATORIO DE CONTRATACIÓN ESE </t>
  </si>
  <si>
    <t>MARTHA YALILE ARIZA AMADO</t>
  </si>
  <si>
    <t xml:space="preserve">SUMINISTROS DE MEDICAMENTOS Y PRODUCTOS FARMACEUTICOS PARA EL SANATORIO DE CONTRATACIÓN ESE </t>
  </si>
  <si>
    <t>CONVOCATORIA PUBLICA</t>
  </si>
  <si>
    <t xml:space="preserve">SUMINISTROS DE PAPELERIA Y UTILES DE ESCRITORIO Y OFICINA PARA EL SANATORIO DE CONTRATACIÓN ESE </t>
  </si>
  <si>
    <t>8 MESES</t>
  </si>
  <si>
    <t>MARIA MARGARITA ARIZA ARANDA</t>
  </si>
  <si>
    <t xml:space="preserve">SUMINISTROS DE VIVERES, ABARROTES, MENAJE Y PRODUCTOS DE ASEO Y LIMPIEZA PARA EL SANATORIO DE CONTRATACIÓN ESE </t>
  </si>
  <si>
    <t>PABLO EMIRO ANGARITA FLOREZ</t>
  </si>
  <si>
    <t>SUMINISTRO DE ACCESORIOS, REPUESTOS Y CONSUMIBLES PARA IMPRESORAS Y FOTOCOPIADORAS DEL SANATORIO DE CONTRATACION ESE</t>
  </si>
  <si>
    <t>PEDRO CASTAÑO TRESPALACIOS</t>
  </si>
  <si>
    <t>COMPRA DE REPUESTOS PARA EQUIPOS BIOMEDICOS E INDUSTRIALES DEL SANATORIO DE CONTRATACIÓN ESE</t>
  </si>
  <si>
    <t>MATERIALES E INSUMOS PARA LA FABRICACION DE ZAPATOS ORTOPEDICOS CON DESTINO A LOS PACIENTES ENFERMOS DE LEPRA SANATORIO DE CONTRATACION E.S.E</t>
  </si>
  <si>
    <t>ANGELICA MARIA CONTRERAS SALAZAR</t>
  </si>
  <si>
    <t>ADQUISICION DE MUEBLES Y ENSERES PARA LAS DIFERENTES AREAS DEL SANATORIO DE CONTRATACIÓN ESE</t>
  </si>
  <si>
    <t>JUNIO DE 2019</t>
  </si>
  <si>
    <t>1MES</t>
  </si>
  <si>
    <t>PROPIOS</t>
  </si>
  <si>
    <t>MANTENIMIENTO Y RECARGA DE EXTINTORES</t>
  </si>
  <si>
    <t>MIGUEL ANGEL PIZON PRADA</t>
  </si>
  <si>
    <t xml:space="preserve">PRESTACIÓN DE SERVICIO DE MENSAJERIA </t>
  </si>
  <si>
    <t>MARIA EMMA MIRANDA HEREDIA</t>
  </si>
  <si>
    <t>OSCAR DARIO GOMEZ CHACON</t>
  </si>
  <si>
    <t>COMPRA DE PAPELERIA IMPRESA PARA EL SANATORIO DE CONTRATACION ESE</t>
  </si>
  <si>
    <t>MARGARITA ARIZA ARANDA</t>
  </si>
  <si>
    <t>PRESTAR SERVICIOS DE PUBLICIDAD Y PROPAGANDA RADIAL PARA EL SANATORIO DE CONTRATACION ESE</t>
  </si>
  <si>
    <t>SUMINISTRO DE PÓLIZAS PARA AMPARAR EL SANATORIO DE CONTRATACIÓN ESE</t>
  </si>
  <si>
    <t>PRESTACIÓN DE SERVICIOS PROFESIONALES DE APOYO A LA GESTIÓN COMO ENLACE ENTRE LOS DIFERENTES PROCESOS DEL ÁREA ESTRATÉGICA Y MISIONAL DEL SANATORIO DE CONTRATACIÓN ESE PARA EL SEGUIMIENTO AL PLAN DE ESTRATEGICO 2019-2022</t>
  </si>
  <si>
    <t>PRESTAR SERVICIOS PROFESIONALES COMO INGENIERO DE SISTEMAS PARA EL SANATORIO</t>
  </si>
  <si>
    <t xml:space="preserve">PRESTAR SERVICIOS PROFESIONALES DE MEDICINA ESPECIALIZADA EN SALUD OCUPACIONAL- </t>
  </si>
  <si>
    <t>DRA. ARLEDYS MARIA TRESPALACIOS PEDROZO
COORDINADOR MEDICO</t>
  </si>
  <si>
    <t>PRESTAR  SERVICIOS PROFESIONALES DE REVISORÍA FISCAL</t>
  </si>
  <si>
    <t>PRESTACIÓN DE LOS SERVICIOS PROFESIONALES DE ASESORÍA JURÍDICA EXTERNA Y REPRESENTACIÓN JUDICIAL</t>
  </si>
  <si>
    <t xml:space="preserve">PRESTAR SERVICIOS PROFESIONALES DE ASESORÍA JURÍDICA INTERNA </t>
  </si>
  <si>
    <t>PRESTACIÓN DE SERVICIOS DE ELABORACON ZAPATO ORTOPEDICO</t>
  </si>
  <si>
    <t>PRESTAR SERVICIOS PROFESIONALES DE PSICOLOGIA</t>
  </si>
  <si>
    <t>PRESTAR SERVICIOS PROFESIONALES FISIOTERAPEUTA</t>
  </si>
  <si>
    <t xml:space="preserve">PRESTAR SERVICIOS PROFESIONALES ESPECIALIZADOS EN MEDICINA INTERNA </t>
  </si>
  <si>
    <t>85121610</t>
  </si>
  <si>
    <t>PRESTAR SERVICIOS PROFESIONALES ESPECIALIZADOS EN OFTALMOLOGIA</t>
  </si>
  <si>
    <t>PRESTAR SERVICIOS PROFESIONALES ESPECIALIZADOS EN ORTOPEDIA Y TRAUMATOLOGIA</t>
  </si>
  <si>
    <t>PRESTAR SERVICIOS PROFESIONALES EN BACTERIOLOGIA</t>
  </si>
  <si>
    <t>PRESTAR SERVICIOS PROFESIONALES DE ODONTOLOGIA</t>
  </si>
  <si>
    <t>PRESTAR SERVICIOS PROFESIONALES DE NUTRICIONISTA</t>
  </si>
  <si>
    <t>PRESTACIÓN DE SERVICIOS PROFESIONALES DE MEDICINA GENERAL</t>
  </si>
  <si>
    <t>CAMILA ANDREA PABON MORALES
ENCARGADA TALENTO HUMANO</t>
  </si>
  <si>
    <t xml:space="preserve">SUMINISTRO DE FIRMAS DIGITALES </t>
  </si>
  <si>
    <t>PRESTAR SERVICIOS EN LA GESTION INTEGRAL DE RECOLECCION, TRANSPORTE, TRATAMIENTO Y DISPOSICION FINAL DE RESIDUOS SOLIDOS INFECCIOSOS O DE RIESGO BIOLOGICO PARA EL SANATORIO DE CONTRATACIÓN ESE</t>
  </si>
  <si>
    <t>MINIMA CUANTIA CON INVITACION PUBLICA</t>
  </si>
  <si>
    <t>NACION Y  PROPIOS</t>
  </si>
  <si>
    <t xml:space="preserve">SANATORIO DE CONTRATACION </t>
  </si>
  <si>
    <t xml:space="preserve"> Celular: 3125829153</t>
  </si>
  <si>
    <t>CALLE 3 No 2-72</t>
  </si>
  <si>
    <t>http://www.sanatoriocontratacion.gov.co</t>
  </si>
  <si>
    <t>11 MESES</t>
  </si>
  <si>
    <t>ARLEDYS MARIA TRESPALACIOS PEDROZO</t>
  </si>
  <si>
    <t xml:space="preserve">MIGUEL ANGEL PINZON  PRADA </t>
  </si>
  <si>
    <t>PRESTAR SERVICIOS PROFESIONALES, COORDINACION, EJECUCION Y MEJORAMIENTO CONTINUO DE CALIDAD E IMPLEMENTACION DEL PAMEC</t>
  </si>
  <si>
    <t xml:space="preserve">1 MES </t>
  </si>
  <si>
    <t xml:space="preserve">PRESTACIÓN DE SERVICIOS DE MANTENIMIENTO DE EQUIPO BIOMEDICO  E INDUSTRIAL </t>
  </si>
  <si>
    <t xml:space="preserve">12 MESES </t>
  </si>
  <si>
    <t>CAMILA ANDREA PABON MORALES
ENCARGADA TALENTO HUMANO-ARLEDYS MARIA TRESPALACIOS PEDROZO</t>
  </si>
  <si>
    <t xml:space="preserve">9 MESES </t>
  </si>
  <si>
    <t>6 MESES</t>
  </si>
  <si>
    <t xml:space="preserve">6 MESES </t>
  </si>
  <si>
    <t xml:space="preserve">3 MESES </t>
  </si>
  <si>
    <t>PRESTAR SERVICIOS DE LABORATORIO ESPECIALIZADO DE TERCER NIVEL  (CITOLOGIAS)</t>
  </si>
  <si>
    <t>1 MESE</t>
  </si>
  <si>
    <t>PRESTACION DE SERVICIOSPARA CAPACITACION DEL PERSONAL.</t>
  </si>
  <si>
    <t>CAMILA ANDREA PABON MORALES</t>
  </si>
  <si>
    <t>EJECUCION DE ACTIVIDADES EN EL MARCO DEL PLAN DE BIENESTAR DE EMPLEADOS</t>
  </si>
  <si>
    <t>ELIECER BECERRA-FLOR EMILIA PARRA</t>
  </si>
  <si>
    <t>11.5 MESES</t>
  </si>
  <si>
    <t>FREDDY EDUARO FONSECA</t>
  </si>
  <si>
    <t>84131500 84131501 84131600  84131503</t>
  </si>
  <si>
    <t>80121500 80121700</t>
  </si>
  <si>
    <t>85161502 85161503</t>
  </si>
  <si>
    <t xml:space="preserve">12352104 13101501 41101500 41104017 41104102 41112506 41115828 41116111 41116138 41116201 42131604 42131606 42131702 42142300 42141501 42141504 42141802 42142402 42142518 42142523 42142536 42142609 42142704 42142710 42143103 42171600 42181501 42181503 42181710 42182000 42182014 42182201 42192603 42201841 42221500 42222101 42231701 42241506 42271505 42271705 42271708 42271801 42271802 42271903 42281530 42281603 42281604 42281904 42291613 42311505 42311505 42311511 42311519 42311708 42311902 42312201 46181602 51102710 51171630 </t>
  </si>
  <si>
    <t>15101505 15101506 15121501 15121508 15121509 15121902</t>
  </si>
  <si>
    <t>80111504 86101700 86101810</t>
  </si>
  <si>
    <t>76121501 76121502</t>
  </si>
  <si>
    <t>43211500 43211700</t>
  </si>
  <si>
    <t>42191800 42192100 42192200</t>
  </si>
  <si>
    <t>MANTENIMIENTO DE SOFTWARE DEL SANATORIO DE CONTRATACIÓN ESE.</t>
  </si>
  <si>
    <t>85161501  85161502  85161503 26131501</t>
  </si>
  <si>
    <t>ADQUISICION DE (TELEVISIORES) CAMARAS PARA LAS DIFERENTES AREAS DEL SANATORIO DE CONTRATACIÓN ESE</t>
  </si>
  <si>
    <t>ADQUISICION DE EQUIPOS DE COMPUTO Y PERIFERICOS, TIC PARA LAS DIFERENTES AREAS DEL SANATORIO DE CONTRATACIÓN ESE</t>
  </si>
  <si>
    <t xml:space="preserve">11111610 12352319 15121504 42143703 42151504 42151506 42151602 42151611 42151612 42151627 42151635 42151660 42151663 42151803 42151806 42151807 42151904 42151905 42151909 42152419 42152423 42152424 42152428 42152434 42152443 42152444 42152500 42152507 42152508 42152702 42203708 42281904 51102714 51142904 51151703 53131504 53131626 </t>
  </si>
  <si>
    <t xml:space="preserve">11151700 12352300 14111500 14111800 14121800 23121600 27111800 27112300 31201500 31201600 42312000 43201800 43211700 44102400 44111900 44121500 44121600 44121700 44121800 44121900 44122000 44122100 45101500 48102100 49221500 55121600 60105700 60121100 60121200 60121700 </t>
  </si>
  <si>
    <t>MANTENIMIENTO PREVENTIVO Y CORRECTIVO, INCLUYENDO EL SUMINISTRO DE REPUESTOS, PARA LOS VEHICULOS  DE PROPIEDAD DEL SANATORIO DE CONTRATACION E.S.E.</t>
  </si>
  <si>
    <t xml:space="preserve">11111611 11111700 11121500 11121600 12352310 15121804 20121302 23271800 26101772 26111702 26121522 27111500 27111800 27111900   27112007 27112105 27112806 27112838 27121704 30101503 30102306 30102403 30102409 30111601 30131505 30131700 30131704 30151805 30171706 31151905 31152002 31201500 31201600 31211500 31211600 31211700 31211800 31211900 31231400 32141100 39111521 39111810 39121308 39121309 39121400 39121600 39121700 40141600 40141700 40142000 40142000 40142200 46171500 47121811 52131700  60104912 60124312 </t>
  </si>
  <si>
    <t xml:space="preserve">12161902 12352316 12352501 41102426 41104107 41104929 41113034 41115800 41116000 41116004 41116005 41116008 41116010 41116011 41116105 41116118 41116130 41116138 41116141 41121609 41121700 41122411 41122601 41122602 41122605 41122801 42141606 42142515 42295425 42301500 43211507 43211507 51102710 51211600 51212033 51241121 </t>
  </si>
  <si>
    <t xml:space="preserve">10151800 10191500 10326000 12131700 24111500 39112600 46181500 47121800 47131500 47131600 47131700 47131800 48102100 50101700  50112000 50121500 50121900 50131600 50131700 50131800 50151500 50161800 50171500 50171550 50171700 50171800 50171900 50181700 50181900 50191500 50192300 50192300 50192400 50192900 50193100 50201700 50202300 50221000 50221300 50301700 50302000 50303400 50303500 50303700 50304100 50304500 50304600 50305100 50305300 50305400 50305600 50306700 50307000 50373900 50401700 50401800 50401900 50402300 50402500 50402600 50402700 50402800 50403200 50403400 50403800 50403900 50404500 50404600 50405100 50405300 50405400 50405700 50406200 50406300 50406500 50406700 50407200 50412300 50421800 50467000 52151500 </t>
  </si>
  <si>
    <t>51101500 51101600 51101700 51101800 51101900 51102100 51102200 51102300 51102400 51102500 51102600 51102700 51121500 51121600 51121700 51121800 51121900 51122100 51122200 51122300 51131500 51131700</t>
  </si>
  <si>
    <r>
      <rPr>
        <b/>
        <sz val="12"/>
        <color indexed="8"/>
        <rFont val="Arial"/>
        <family val="2"/>
      </rPr>
      <t>MISIÓN</t>
    </r>
    <r>
      <rPr>
        <sz val="12"/>
        <color indexed="8"/>
        <rFont val="Arial"/>
        <family val="2"/>
      </rPr>
      <t xml:space="preserve">: Somos una Empresa Social del Estado del orden Nacional, especializada en el manejo integral de los pacientes de Hansen, orientada a la prestación de servicios de salud con calidad técnico–científica, segura y humanizada, con talento humano comprometido en la optimización de los procesos, en procura del mejoramiento de la calidad de vida de los usuarios y sus familias.. </t>
    </r>
    <r>
      <rPr>
        <b/>
        <sz val="12"/>
        <color indexed="8"/>
        <rFont val="Arial"/>
        <family val="2"/>
      </rPr>
      <t>VISIÓN:</t>
    </r>
    <r>
      <rPr>
        <sz val="12"/>
        <color indexed="8"/>
        <rFont val="Arial"/>
        <family val="2"/>
      </rPr>
      <t xml:space="preserve"> En el 2022 seremos una institución acreditada, líder y referente a nivel nacional en el conocimiento científico de la lepra, a través de la optimización de procesos de investigación en el manejo integral de la enfermedad y en la prestación de servicios de baja y mediana complejidad con personal calificado y comprometido con la atención al usuario y el bienestar de sus familias.</t>
    </r>
  </si>
  <si>
    <r>
      <rPr>
        <b/>
        <sz val="12"/>
        <color indexed="8"/>
        <rFont val="Arial"/>
        <family val="2"/>
      </rPr>
      <t xml:space="preserve">FREDY EDUARDO FONSECA SUAREZ. </t>
    </r>
    <r>
      <rPr>
        <sz val="12"/>
        <color indexed="8"/>
        <rFont val="Arial"/>
        <family val="2"/>
      </rPr>
      <t>Gerente. Celular: 3125829153. Mail: gerencia@esanatoriocontratacion.gov.co</t>
    </r>
  </si>
  <si>
    <t>No. 
Contrato</t>
  </si>
  <si>
    <t>Vr. total
Contrato</t>
  </si>
  <si>
    <t>Valor
Ejecutado</t>
  </si>
  <si>
    <t>001 y 
018</t>
  </si>
  <si>
    <t xml:space="preserve">031
032
</t>
  </si>
  <si>
    <t>% DE CUMPLIMIENTO: VR. CONTRATADO/VR. PROYECTADO</t>
  </si>
  <si>
    <t>% DE CUMPLIMIENTO: VR. EJECUTADO/VR. CONTRATADO</t>
  </si>
  <si>
    <t>LILIANA PALACIO -JEFE DE PRESUPUESTO</t>
  </si>
  <si>
    <t xml:space="preserve">019-
020-
021-
022-
</t>
  </si>
  <si>
    <t>CONVENIO</t>
  </si>
  <si>
    <t>010-
039</t>
  </si>
  <si>
    <t>017-041</t>
  </si>
  <si>
    <t>034 -042</t>
  </si>
  <si>
    <t xml:space="preserve">026
</t>
  </si>
  <si>
    <t>015-
037</t>
  </si>
  <si>
    <t xml:space="preserve">Proyecto:                              </t>
  </si>
  <si>
    <t>Original firmado</t>
  </si>
  <si>
    <t xml:space="preserve">Vo.Bo. </t>
  </si>
  <si>
    <t>FREDY EDUARDO FONSECA SUAREZ</t>
  </si>
  <si>
    <t>LILIANA MARCELA PALACIO RODRIGUEZ</t>
  </si>
  <si>
    <t>Gerente</t>
  </si>
  <si>
    <t>Jefe de Presupuesto</t>
  </si>
  <si>
    <t>Auxiliar Administrativo, Grado 23</t>
  </si>
  <si>
    <t>Sanatorio de Contratación E.S.E.</t>
  </si>
  <si>
    <t>Encargada Almacen</t>
  </si>
  <si>
    <t xml:space="preserve">Sanatorio de Contratación E.S.E. </t>
  </si>
  <si>
    <t>FREDDY EDUARDO FONSECA</t>
  </si>
</sst>
</file>

<file path=xl/styles.xml><?xml version="1.0" encoding="utf-8"?>
<styleSheet xmlns="http://schemas.openxmlformats.org/spreadsheetml/2006/main">
  <numFmts count="5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quot;$&quot;\ * #,##0_);_(&quot;$&quot;\ * \(#,##0\);_(&quot;$&quot;\ * &quot;-&quot;??_);_(@_)"/>
    <numFmt numFmtId="187" formatCode="dd/mm/yyyy;@"/>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C0A]dddd\,\ dd&quot; de &quot;mmmm&quot; de &quot;yyyy"/>
    <numFmt numFmtId="193" formatCode="d\-m;@"/>
    <numFmt numFmtId="194" formatCode="000"/>
    <numFmt numFmtId="195" formatCode="_(* #,##0.0_);_(* \(#,##0.0\);_(* &quot;-&quot;??_);_(@_)"/>
    <numFmt numFmtId="196" formatCode="_(* #,##0_);_(* \(#,##0\);_(* &quot;-&quot;??_);_(@_)"/>
    <numFmt numFmtId="197" formatCode="_(&quot;$&quot;\ * #,##0.0_);_(&quot;$&quot;\ * \(#,##0.0\);_(&quot;$&quot;\ * &quot;-&quot;??_);_(@_)"/>
    <numFmt numFmtId="198" formatCode="0.0%"/>
    <numFmt numFmtId="199" formatCode="0.0000000000"/>
    <numFmt numFmtId="200" formatCode="0.000000000"/>
    <numFmt numFmtId="201" formatCode="0.00000000"/>
    <numFmt numFmtId="202" formatCode="0.0000000"/>
    <numFmt numFmtId="203" formatCode="0.000000"/>
    <numFmt numFmtId="204" formatCode="0.00000"/>
    <numFmt numFmtId="205" formatCode="0.0000"/>
    <numFmt numFmtId="206" formatCode="0.000"/>
    <numFmt numFmtId="207" formatCode="0.0"/>
  </numFmts>
  <fonts count="72">
    <font>
      <sz val="11"/>
      <color theme="1"/>
      <name val="Calibri"/>
      <family val="2"/>
    </font>
    <font>
      <sz val="11"/>
      <color indexed="8"/>
      <name val="Calibri"/>
      <family val="2"/>
    </font>
    <font>
      <sz val="12"/>
      <color indexed="8"/>
      <name val="Arial"/>
      <family val="2"/>
    </font>
    <font>
      <b/>
      <sz val="12"/>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u val="single"/>
      <sz val="12"/>
      <color indexed="8"/>
      <name val="Arial"/>
      <family val="2"/>
    </font>
    <font>
      <b/>
      <sz val="12"/>
      <color indexed="30"/>
      <name val="Arial"/>
      <family val="2"/>
    </font>
    <font>
      <sz val="12"/>
      <color indexed="30"/>
      <name val="Arial"/>
      <family val="2"/>
    </font>
    <font>
      <b/>
      <sz val="16"/>
      <color indexed="10"/>
      <name val="Arial"/>
      <family val="2"/>
    </font>
    <font>
      <b/>
      <sz val="11"/>
      <color indexed="8"/>
      <name val="Arial"/>
      <family val="2"/>
    </font>
    <font>
      <b/>
      <sz val="9"/>
      <color indexed="8"/>
      <name val="Arial"/>
      <family val="2"/>
    </font>
    <font>
      <b/>
      <sz val="16"/>
      <color indexed="30"/>
      <name val="Arial"/>
      <family val="2"/>
    </font>
    <font>
      <sz val="9"/>
      <color indexed="8"/>
      <name val="Arial"/>
      <family val="2"/>
    </font>
    <font>
      <i/>
      <sz val="11"/>
      <color indexed="8"/>
      <name val="Calibri"/>
      <family val="2"/>
    </font>
    <font>
      <i/>
      <sz val="10"/>
      <color indexed="8"/>
      <name val="Calibri"/>
      <family val="2"/>
    </font>
    <font>
      <b/>
      <i/>
      <sz val="10"/>
      <color indexed="12"/>
      <name val="Calibri"/>
      <family val="2"/>
    </font>
    <font>
      <sz val="10"/>
      <color indexed="8"/>
      <name val="Calibri"/>
      <family val="2"/>
    </font>
    <font>
      <b/>
      <sz val="10"/>
      <color indexed="8"/>
      <name val="Calibri"/>
      <family val="2"/>
    </font>
    <font>
      <b/>
      <sz val="10"/>
      <color indexed="12"/>
      <name val="Calibri"/>
      <family val="2"/>
    </font>
    <font>
      <b/>
      <sz val="11"/>
      <color indexed="1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Arial"/>
      <family val="2"/>
    </font>
    <font>
      <b/>
      <sz val="12"/>
      <color theme="1"/>
      <name val="Arial"/>
      <family val="2"/>
    </font>
    <font>
      <u val="single"/>
      <sz val="12"/>
      <color theme="1"/>
      <name val="Arial"/>
      <family val="2"/>
    </font>
    <font>
      <b/>
      <sz val="12"/>
      <color rgb="FF0033CC"/>
      <name val="Arial"/>
      <family val="2"/>
    </font>
    <font>
      <sz val="12"/>
      <color rgb="FF0033CC"/>
      <name val="Arial"/>
      <family val="2"/>
    </font>
    <font>
      <b/>
      <sz val="16"/>
      <color rgb="FFFF0000"/>
      <name val="Arial"/>
      <family val="2"/>
    </font>
    <font>
      <b/>
      <sz val="11"/>
      <color theme="1"/>
      <name val="Arial"/>
      <family val="2"/>
    </font>
    <font>
      <b/>
      <sz val="16"/>
      <color rgb="FF0033CC"/>
      <name val="Arial"/>
      <family val="2"/>
    </font>
    <font>
      <b/>
      <sz val="9"/>
      <color theme="1"/>
      <name val="Arial"/>
      <family val="2"/>
    </font>
    <font>
      <sz val="9"/>
      <color theme="1"/>
      <name val="Arial"/>
      <family val="2"/>
    </font>
    <font>
      <i/>
      <sz val="11"/>
      <color theme="1"/>
      <name val="Calibri"/>
      <family val="2"/>
    </font>
    <font>
      <i/>
      <sz val="10"/>
      <color theme="1"/>
      <name val="Calibri"/>
      <family val="2"/>
    </font>
    <font>
      <b/>
      <i/>
      <sz val="10"/>
      <color rgb="FF0000FF"/>
      <name val="Calibri"/>
      <family val="2"/>
    </font>
    <font>
      <sz val="10"/>
      <color theme="1"/>
      <name val="Calibri"/>
      <family val="2"/>
    </font>
    <font>
      <b/>
      <sz val="10"/>
      <color theme="1"/>
      <name val="Calibri"/>
      <family val="2"/>
    </font>
    <font>
      <b/>
      <sz val="10"/>
      <color rgb="FF0000FF"/>
      <name val="Calibri"/>
      <family val="2"/>
    </font>
    <font>
      <b/>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color indexed="63"/>
      </right>
      <top style="thin"/>
      <bottom style="thin"/>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medium"/>
      <right style="thin"/>
      <top style="thin"/>
      <bottom>
        <color indexed="63"/>
      </bottom>
    </border>
    <border>
      <left style="medium"/>
      <right style="thin"/>
      <top>
        <color indexed="63"/>
      </top>
      <bottom style="thin"/>
    </border>
    <border>
      <left>
        <color indexed="63"/>
      </left>
      <right>
        <color indexed="63"/>
      </right>
      <top>
        <color indexed="63"/>
      </top>
      <bottom style="medium"/>
    </border>
    <border>
      <left style="thin"/>
      <right style="medium"/>
      <top style="thin"/>
      <bottom>
        <color indexed="63"/>
      </bottom>
    </border>
    <border>
      <left style="thin"/>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43"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3" fillId="0" borderId="8" applyNumberFormat="0" applyFill="0" applyAlignment="0" applyProtection="0"/>
    <xf numFmtId="0" fontId="54" fillId="0" borderId="9" applyNumberFormat="0" applyFill="0" applyAlignment="0" applyProtection="0"/>
  </cellStyleXfs>
  <cellXfs count="143">
    <xf numFmtId="0" fontId="0" fillId="0" borderId="0" xfId="0" applyFont="1" applyAlignment="1">
      <alignment/>
    </xf>
    <xf numFmtId="0" fontId="55" fillId="33" borderId="10" xfId="0" applyFont="1" applyFill="1" applyBorder="1" applyAlignment="1" applyProtection="1">
      <alignment horizontal="center" vertical="center" wrapText="1"/>
      <protection locked="0"/>
    </xf>
    <xf numFmtId="0" fontId="55" fillId="0" borderId="0" xfId="0" applyFont="1" applyAlignment="1">
      <alignment vertical="center" wrapText="1"/>
    </xf>
    <xf numFmtId="0" fontId="56" fillId="0" borderId="0" xfId="0" applyFont="1" applyAlignment="1">
      <alignment vertical="center"/>
    </xf>
    <xf numFmtId="0" fontId="55" fillId="0" borderId="0" xfId="0" applyFont="1" applyAlignment="1">
      <alignment horizontal="center" vertical="center" wrapText="1"/>
    </xf>
    <xf numFmtId="0" fontId="56" fillId="0" borderId="11" xfId="0" applyFont="1" applyBorder="1" applyAlignment="1">
      <alignment horizontal="center" vertical="center" wrapText="1"/>
    </xf>
    <xf numFmtId="0" fontId="55" fillId="33" borderId="10" xfId="0" applyFont="1" applyFill="1" applyBorder="1" applyAlignment="1">
      <alignment horizontal="center" vertical="center" wrapText="1"/>
    </xf>
    <xf numFmtId="0" fontId="56" fillId="0" borderId="12" xfId="0" applyFont="1" applyBorder="1" applyAlignment="1">
      <alignment horizontal="center" vertical="center" wrapText="1"/>
    </xf>
    <xf numFmtId="0" fontId="55" fillId="33" borderId="10" xfId="0" applyFont="1" applyFill="1" applyBorder="1" applyAlignment="1">
      <alignment horizontal="center" wrapText="1"/>
    </xf>
    <xf numFmtId="0" fontId="57" fillId="33" borderId="10" xfId="46" applyFont="1" applyFill="1" applyBorder="1" applyAlignment="1">
      <alignment horizontal="center" vertical="center" wrapText="1"/>
    </xf>
    <xf numFmtId="0" fontId="55" fillId="33" borderId="0" xfId="0" applyFont="1" applyFill="1" applyAlignment="1">
      <alignment vertical="center" wrapText="1"/>
    </xf>
    <xf numFmtId="0" fontId="56" fillId="33" borderId="12" xfId="0" applyFont="1" applyFill="1" applyBorder="1" applyAlignment="1">
      <alignment horizontal="center" vertical="center" wrapText="1"/>
    </xf>
    <xf numFmtId="178" fontId="55" fillId="33" borderId="10" xfId="52" applyFont="1" applyFill="1" applyBorder="1" applyAlignment="1">
      <alignment horizontal="center" vertical="center" wrapText="1"/>
    </xf>
    <xf numFmtId="3" fontId="55" fillId="33" borderId="0" xfId="0" applyNumberFormat="1" applyFont="1" applyFill="1" applyAlignment="1">
      <alignment horizontal="center" vertical="center" wrapText="1"/>
    </xf>
    <xf numFmtId="178" fontId="55" fillId="33" borderId="0" xfId="52" applyFont="1" applyFill="1" applyAlignment="1">
      <alignment vertical="center" wrapText="1"/>
    </xf>
    <xf numFmtId="0" fontId="56" fillId="33" borderId="13" xfId="0" applyFont="1" applyFill="1" applyBorder="1" applyAlignment="1">
      <alignment horizontal="center" vertical="center" wrapText="1"/>
    </xf>
    <xf numFmtId="14" fontId="55" fillId="33" borderId="10" xfId="0" applyNumberFormat="1" applyFont="1" applyFill="1" applyBorder="1" applyAlignment="1">
      <alignment horizontal="center" vertical="center" wrapText="1"/>
    </xf>
    <xf numFmtId="0" fontId="55" fillId="33" borderId="0" xfId="0" applyFont="1" applyFill="1" applyBorder="1" applyAlignment="1">
      <alignment vertical="center" wrapText="1"/>
    </xf>
    <xf numFmtId="0" fontId="55" fillId="33" borderId="0" xfId="0" applyFont="1" applyFill="1" applyBorder="1" applyAlignment="1">
      <alignment horizontal="center" vertical="center" wrapText="1"/>
    </xf>
    <xf numFmtId="0" fontId="55" fillId="33" borderId="0" xfId="0" applyFont="1" applyFill="1" applyAlignment="1">
      <alignment horizontal="center" vertical="center" wrapText="1"/>
    </xf>
    <xf numFmtId="0" fontId="56" fillId="33" borderId="14" xfId="39" applyFont="1" applyFill="1" applyBorder="1" applyAlignment="1">
      <alignment horizontal="center" vertical="center" wrapText="1"/>
    </xf>
    <xf numFmtId="0" fontId="56" fillId="33" borderId="15" xfId="39" applyFont="1" applyFill="1" applyBorder="1" applyAlignment="1">
      <alignment horizontal="center" vertical="center" wrapText="1"/>
    </xf>
    <xf numFmtId="0" fontId="56" fillId="33" borderId="16" xfId="39" applyFont="1" applyFill="1" applyBorder="1" applyAlignment="1">
      <alignment horizontal="center" vertical="center" wrapText="1"/>
    </xf>
    <xf numFmtId="0" fontId="55" fillId="33" borderId="11" xfId="0" applyFont="1" applyFill="1" applyBorder="1" applyAlignment="1" applyProtection="1">
      <alignment horizontal="center" vertical="center" wrapText="1"/>
      <protection locked="0"/>
    </xf>
    <xf numFmtId="0" fontId="55" fillId="33" borderId="17" xfId="0" applyFont="1" applyFill="1" applyBorder="1" applyAlignment="1" applyProtection="1">
      <alignment horizontal="center" vertical="center" wrapText="1"/>
      <protection locked="0"/>
    </xf>
    <xf numFmtId="17" fontId="55" fillId="33" borderId="17" xfId="0" applyNumberFormat="1" applyFont="1" applyFill="1" applyBorder="1" applyAlignment="1" applyProtection="1">
      <alignment horizontal="center" vertical="center" wrapText="1"/>
      <protection locked="0"/>
    </xf>
    <xf numFmtId="179" fontId="55" fillId="33" borderId="17" xfId="49" applyFont="1" applyFill="1" applyBorder="1" applyAlignment="1" applyProtection="1">
      <alignment horizontal="center" vertical="center" wrapText="1"/>
      <protection locked="0"/>
    </xf>
    <xf numFmtId="0" fontId="55" fillId="33" borderId="12" xfId="0" applyFont="1" applyFill="1" applyBorder="1" applyAlignment="1" applyProtection="1">
      <alignment horizontal="center" vertical="center" wrapText="1"/>
      <protection locked="0"/>
    </xf>
    <xf numFmtId="14" fontId="55" fillId="33" borderId="10" xfId="0" applyNumberFormat="1" applyFont="1" applyFill="1" applyBorder="1" applyAlignment="1" applyProtection="1">
      <alignment horizontal="center" vertical="center" wrapText="1"/>
      <protection locked="0"/>
    </xf>
    <xf numFmtId="179" fontId="55" fillId="33" borderId="10" xfId="49" applyFont="1" applyFill="1" applyBorder="1" applyAlignment="1" applyProtection="1">
      <alignment horizontal="center" vertical="center" wrapText="1"/>
      <protection locked="0"/>
    </xf>
    <xf numFmtId="17" fontId="55" fillId="33" borderId="10" xfId="0" applyNumberFormat="1" applyFont="1" applyFill="1" applyBorder="1" applyAlignment="1" applyProtection="1">
      <alignment horizontal="center" vertical="center" wrapText="1"/>
      <protection locked="0"/>
    </xf>
    <xf numFmtId="1" fontId="55" fillId="33" borderId="12" xfId="0" applyNumberFormat="1" applyFont="1" applyFill="1" applyBorder="1" applyAlignment="1" applyProtection="1">
      <alignment horizontal="center" vertical="center" wrapText="1"/>
      <protection locked="0"/>
    </xf>
    <xf numFmtId="0" fontId="55" fillId="33" borderId="10" xfId="0" applyFont="1" applyFill="1" applyBorder="1" applyAlignment="1" applyProtection="1">
      <alignment horizontal="left" vertical="center" wrapText="1"/>
      <protection locked="0"/>
    </xf>
    <xf numFmtId="0" fontId="55" fillId="33" borderId="18" xfId="0" applyFont="1" applyFill="1" applyBorder="1" applyAlignment="1">
      <alignment vertical="center" wrapText="1"/>
    </xf>
    <xf numFmtId="49" fontId="55" fillId="33" borderId="12" xfId="0" applyNumberFormat="1" applyFont="1" applyFill="1" applyBorder="1" applyAlignment="1" applyProtection="1" quotePrefix="1">
      <alignment horizontal="center" vertical="center" wrapText="1"/>
      <protection locked="0"/>
    </xf>
    <xf numFmtId="0" fontId="55" fillId="33" borderId="13" xfId="0" applyFont="1" applyFill="1" applyBorder="1" applyAlignment="1" applyProtection="1">
      <alignment horizontal="center" vertical="center" wrapText="1"/>
      <protection locked="0"/>
    </xf>
    <xf numFmtId="0" fontId="55" fillId="33" borderId="19" xfId="0" applyFont="1" applyFill="1" applyBorder="1" applyAlignment="1" applyProtection="1">
      <alignment horizontal="center" vertical="center" wrapText="1"/>
      <protection locked="0"/>
    </xf>
    <xf numFmtId="17" fontId="55" fillId="33" borderId="19" xfId="0" applyNumberFormat="1" applyFont="1" applyFill="1" applyBorder="1" applyAlignment="1" applyProtection="1">
      <alignment horizontal="center" vertical="center" wrapText="1"/>
      <protection locked="0"/>
    </xf>
    <xf numFmtId="179" fontId="55" fillId="33" borderId="19" xfId="49" applyFont="1" applyFill="1" applyBorder="1" applyAlignment="1" applyProtection="1">
      <alignment horizontal="center" vertical="center" wrapText="1"/>
      <protection locked="0"/>
    </xf>
    <xf numFmtId="178" fontId="55" fillId="0" borderId="0" xfId="52" applyFont="1" applyAlignment="1">
      <alignment horizontal="center" vertical="center" wrapText="1"/>
    </xf>
    <xf numFmtId="0" fontId="55" fillId="0" borderId="0" xfId="0" applyFont="1" applyFill="1" applyAlignment="1">
      <alignment vertical="center" wrapText="1"/>
    </xf>
    <xf numFmtId="0" fontId="56" fillId="23" borderId="11" xfId="39" applyFont="1" applyBorder="1" applyAlignment="1">
      <alignment horizontal="center" vertical="center" wrapText="1"/>
    </xf>
    <xf numFmtId="0" fontId="56" fillId="23" borderId="17" xfId="39" applyFont="1" applyBorder="1" applyAlignment="1">
      <alignment horizontal="center" vertical="center" wrapText="1"/>
    </xf>
    <xf numFmtId="0" fontId="56" fillId="23" borderId="20" xfId="39" applyFont="1" applyBorder="1" applyAlignment="1">
      <alignment horizontal="center" vertical="center" wrapText="1"/>
    </xf>
    <xf numFmtId="0" fontId="55" fillId="0" borderId="10" xfId="0" applyFont="1" applyFill="1" applyBorder="1" applyAlignment="1">
      <alignment horizontal="center" vertical="center" wrapText="1"/>
    </xf>
    <xf numFmtId="0" fontId="55" fillId="33" borderId="17" xfId="0" applyFont="1" applyFill="1" applyBorder="1" applyAlignment="1" applyProtection="1">
      <alignment horizontal="left" vertical="center" wrapText="1"/>
      <protection locked="0"/>
    </xf>
    <xf numFmtId="0" fontId="55" fillId="33" borderId="10" xfId="0" applyFont="1" applyFill="1" applyBorder="1" applyAlignment="1" applyProtection="1">
      <alignment horizontal="left" vertical="center" wrapText="1" shrinkToFit="1"/>
      <protection locked="0"/>
    </xf>
    <xf numFmtId="0" fontId="55" fillId="33" borderId="19" xfId="0" applyFont="1" applyFill="1" applyBorder="1" applyAlignment="1" applyProtection="1">
      <alignment horizontal="left" vertical="center" wrapText="1"/>
      <protection locked="0"/>
    </xf>
    <xf numFmtId="0" fontId="55" fillId="0" borderId="0" xfId="0" applyFont="1" applyAlignment="1">
      <alignment horizontal="left" vertical="center" wrapText="1"/>
    </xf>
    <xf numFmtId="0" fontId="55" fillId="33" borderId="0" xfId="0" applyFont="1" applyFill="1" applyAlignment="1">
      <alignment horizontal="left" vertical="center" wrapText="1"/>
    </xf>
    <xf numFmtId="0" fontId="55" fillId="33" borderId="20" xfId="0" applyFont="1" applyFill="1" applyBorder="1" applyAlignment="1" applyProtection="1">
      <alignment horizontal="left" vertical="center" wrapText="1"/>
      <protection locked="0"/>
    </xf>
    <xf numFmtId="0" fontId="55" fillId="33" borderId="21" xfId="0" applyFont="1" applyFill="1" applyBorder="1" applyAlignment="1" applyProtection="1">
      <alignment horizontal="left" vertical="center" wrapText="1"/>
      <protection locked="0"/>
    </xf>
    <xf numFmtId="0" fontId="55" fillId="33" borderId="22" xfId="0" applyFont="1" applyFill="1" applyBorder="1" applyAlignment="1" applyProtection="1">
      <alignment horizontal="left" vertical="center" wrapText="1"/>
      <protection locked="0"/>
    </xf>
    <xf numFmtId="0" fontId="58" fillId="33" borderId="15" xfId="39" applyFont="1" applyFill="1" applyBorder="1" applyAlignment="1">
      <alignment horizontal="center" vertical="center" wrapText="1"/>
    </xf>
    <xf numFmtId="0" fontId="59" fillId="0" borderId="0" xfId="0" applyFont="1" applyAlignment="1">
      <alignment vertical="center" wrapText="1"/>
    </xf>
    <xf numFmtId="0" fontId="59" fillId="0" borderId="0" xfId="0" applyFont="1" applyFill="1" applyBorder="1" applyAlignment="1">
      <alignment horizontal="center" vertical="center" wrapText="1"/>
    </xf>
    <xf numFmtId="0" fontId="59" fillId="33" borderId="0" xfId="0" applyFont="1" applyFill="1" applyAlignment="1">
      <alignment vertical="center" wrapText="1"/>
    </xf>
    <xf numFmtId="0" fontId="59" fillId="33" borderId="0" xfId="0" applyFont="1" applyFill="1" applyBorder="1" applyAlignment="1">
      <alignment horizontal="center" vertical="center" wrapText="1"/>
    </xf>
    <xf numFmtId="178" fontId="58" fillId="0" borderId="0" xfId="52" applyFont="1" applyAlignment="1">
      <alignment horizontal="center" vertical="center" wrapText="1"/>
    </xf>
    <xf numFmtId="194" fontId="59" fillId="33" borderId="10" xfId="49" applyNumberFormat="1" applyFont="1" applyFill="1" applyBorder="1" applyAlignment="1" applyProtection="1">
      <alignment horizontal="center" vertical="center" wrapText="1"/>
      <protection locked="0"/>
    </xf>
    <xf numFmtId="194" fontId="59" fillId="33" borderId="17" xfId="49" applyNumberFormat="1" applyFont="1" applyFill="1" applyBorder="1" applyAlignment="1" applyProtection="1">
      <alignment horizontal="center" vertical="center" wrapText="1"/>
      <protection locked="0"/>
    </xf>
    <xf numFmtId="194" fontId="59" fillId="33" borderId="19" xfId="49" applyNumberFormat="1" applyFont="1" applyFill="1" applyBorder="1" applyAlignment="1" applyProtection="1">
      <alignment horizontal="center" vertical="center" wrapText="1"/>
      <protection locked="0"/>
    </xf>
    <xf numFmtId="196" fontId="58" fillId="33" borderId="17" xfId="49" applyNumberFormat="1" applyFont="1" applyFill="1" applyBorder="1" applyAlignment="1" applyProtection="1">
      <alignment horizontal="center" vertical="center" wrapText="1"/>
      <protection locked="0"/>
    </xf>
    <xf numFmtId="196" fontId="58" fillId="33" borderId="10" xfId="49" applyNumberFormat="1" applyFont="1" applyFill="1" applyBorder="1" applyAlignment="1" applyProtection="1">
      <alignment horizontal="center" vertical="center" wrapText="1"/>
      <protection locked="0"/>
    </xf>
    <xf numFmtId="196" fontId="58" fillId="33" borderId="19" xfId="49" applyNumberFormat="1" applyFont="1" applyFill="1" applyBorder="1" applyAlignment="1" applyProtection="1">
      <alignment horizontal="center" vertical="center" wrapText="1"/>
      <protection locked="0"/>
    </xf>
    <xf numFmtId="186" fontId="58" fillId="0" borderId="0" xfId="52" applyNumberFormat="1" applyFont="1" applyAlignment="1">
      <alignment horizontal="center" vertical="center" wrapText="1"/>
    </xf>
    <xf numFmtId="1" fontId="60" fillId="0" borderId="10" xfId="49" applyNumberFormat="1" applyFont="1" applyFill="1" applyBorder="1" applyAlignment="1" applyProtection="1">
      <alignment horizontal="center" vertical="center" wrapText="1"/>
      <protection locked="0"/>
    </xf>
    <xf numFmtId="2" fontId="59" fillId="0" borderId="0" xfId="0" applyNumberFormat="1" applyFont="1" applyAlignment="1">
      <alignment vertical="center" wrapText="1"/>
    </xf>
    <xf numFmtId="0" fontId="61" fillId="33" borderId="15" xfId="39" applyFont="1" applyFill="1" applyBorder="1" applyAlignment="1">
      <alignment horizontal="center" vertical="center" wrapText="1"/>
    </xf>
    <xf numFmtId="186" fontId="56" fillId="0" borderId="0" xfId="52" applyNumberFormat="1" applyFont="1" applyAlignment="1">
      <alignment horizontal="center" vertical="center" wrapText="1"/>
    </xf>
    <xf numFmtId="1" fontId="62" fillId="0" borderId="10" xfId="49" applyNumberFormat="1" applyFont="1" applyFill="1" applyBorder="1" applyAlignment="1" applyProtection="1">
      <alignment horizontal="center" vertical="center" wrapText="1"/>
      <protection locked="0"/>
    </xf>
    <xf numFmtId="0" fontId="55" fillId="33" borderId="23" xfId="0" applyFont="1" applyFill="1" applyBorder="1" applyAlignment="1" applyProtection="1">
      <alignment horizontal="center" vertical="center" wrapText="1"/>
      <protection locked="0"/>
    </xf>
    <xf numFmtId="0" fontId="55" fillId="33" borderId="24" xfId="0" applyFont="1" applyFill="1" applyBorder="1" applyAlignment="1" applyProtection="1">
      <alignment horizontal="center" vertical="center" wrapText="1"/>
      <protection locked="0"/>
    </xf>
    <xf numFmtId="194" fontId="59" fillId="33" borderId="23" xfId="49" applyNumberFormat="1" applyFont="1" applyFill="1" applyBorder="1" applyAlignment="1" applyProtection="1">
      <alignment horizontal="center" vertical="center" wrapText="1"/>
      <protection locked="0"/>
    </xf>
    <xf numFmtId="194" fontId="59" fillId="33" borderId="25" xfId="49" applyNumberFormat="1" applyFont="1" applyFill="1" applyBorder="1" applyAlignment="1" applyProtection="1">
      <alignment horizontal="center" vertical="center" wrapText="1"/>
      <protection locked="0"/>
    </xf>
    <xf numFmtId="194" fontId="59" fillId="33" borderId="24" xfId="49" applyNumberFormat="1" applyFont="1" applyFill="1" applyBorder="1" applyAlignment="1" applyProtection="1">
      <alignment horizontal="center" vertical="center" wrapText="1"/>
      <protection locked="0"/>
    </xf>
    <xf numFmtId="196" fontId="58" fillId="33" borderId="23" xfId="49" applyNumberFormat="1" applyFont="1" applyFill="1" applyBorder="1" applyAlignment="1" applyProtection="1">
      <alignment horizontal="center" vertical="center" wrapText="1"/>
      <protection locked="0"/>
    </xf>
    <xf numFmtId="196" fontId="58" fillId="33" borderId="25" xfId="49" applyNumberFormat="1" applyFont="1" applyFill="1" applyBorder="1" applyAlignment="1" applyProtection="1">
      <alignment horizontal="center" vertical="center" wrapText="1"/>
      <protection locked="0"/>
    </xf>
    <xf numFmtId="196" fontId="58" fillId="33" borderId="24" xfId="49" applyNumberFormat="1" applyFont="1" applyFill="1" applyBorder="1" applyAlignment="1" applyProtection="1">
      <alignment horizontal="center" vertical="center" wrapText="1"/>
      <protection locked="0"/>
    </xf>
    <xf numFmtId="179" fontId="55" fillId="33" borderId="23" xfId="49" applyFont="1" applyFill="1" applyBorder="1" applyAlignment="1" applyProtection="1">
      <alignment horizontal="center" vertical="center" wrapText="1"/>
      <protection locked="0"/>
    </xf>
    <xf numFmtId="179" fontId="55" fillId="33" borderId="24" xfId="49" applyFont="1" applyFill="1" applyBorder="1" applyAlignment="1" applyProtection="1">
      <alignment horizontal="center" vertical="center" wrapText="1"/>
      <protection locked="0"/>
    </xf>
    <xf numFmtId="0" fontId="63" fillId="34" borderId="18" xfId="0" applyFont="1" applyFill="1" applyBorder="1" applyAlignment="1" applyProtection="1">
      <alignment horizontal="center" vertical="center" wrapText="1"/>
      <protection locked="0"/>
    </xf>
    <xf numFmtId="0" fontId="63" fillId="34" borderId="26" xfId="0" applyFont="1" applyFill="1" applyBorder="1" applyAlignment="1" applyProtection="1">
      <alignment horizontal="center" vertical="center" wrapText="1"/>
      <protection locked="0"/>
    </xf>
    <xf numFmtId="0" fontId="63" fillId="19" borderId="18" xfId="0" applyFont="1" applyFill="1" applyBorder="1" applyAlignment="1" applyProtection="1">
      <alignment horizontal="center" vertical="center" wrapText="1"/>
      <protection locked="0"/>
    </xf>
    <xf numFmtId="0" fontId="63" fillId="19" borderId="26" xfId="0" applyFont="1" applyFill="1" applyBorder="1" applyAlignment="1" applyProtection="1">
      <alignment horizontal="center" vertical="center" wrapText="1"/>
      <protection locked="0"/>
    </xf>
    <xf numFmtId="0" fontId="55" fillId="33" borderId="27" xfId="0" applyFont="1" applyFill="1" applyBorder="1" applyAlignment="1">
      <alignment horizontal="center" vertical="center" wrapText="1"/>
    </xf>
    <xf numFmtId="0" fontId="55" fillId="33" borderId="28" xfId="0" applyFont="1" applyFill="1" applyBorder="1" applyAlignment="1">
      <alignment horizontal="center" vertical="center" wrapText="1"/>
    </xf>
    <xf numFmtId="0" fontId="55" fillId="33" borderId="23" xfId="0" applyFont="1" applyFill="1" applyBorder="1" applyAlignment="1">
      <alignment horizontal="left" vertical="center" wrapText="1"/>
    </xf>
    <xf numFmtId="0" fontId="55" fillId="33" borderId="24" xfId="0" applyFont="1" applyFill="1" applyBorder="1" applyAlignment="1">
      <alignment horizontal="left" vertical="center" wrapText="1"/>
    </xf>
    <xf numFmtId="0" fontId="56" fillId="0" borderId="29" xfId="0" applyFont="1" applyBorder="1" applyAlignment="1">
      <alignment horizontal="center" vertical="center" wrapText="1"/>
    </xf>
    <xf numFmtId="0" fontId="55" fillId="33" borderId="27" xfId="0" applyFont="1" applyFill="1" applyBorder="1" applyAlignment="1" applyProtection="1">
      <alignment horizontal="center" vertical="center" wrapText="1"/>
      <protection locked="0"/>
    </xf>
    <xf numFmtId="0" fontId="55" fillId="33" borderId="28" xfId="0" applyFont="1" applyFill="1" applyBorder="1" applyAlignment="1" applyProtection="1">
      <alignment horizontal="center" vertical="center" wrapText="1"/>
      <protection locked="0"/>
    </xf>
    <xf numFmtId="0" fontId="55" fillId="33" borderId="23" xfId="0" applyFont="1" applyFill="1" applyBorder="1" applyAlignment="1" applyProtection="1">
      <alignment horizontal="left" vertical="center" wrapText="1"/>
      <protection locked="0"/>
    </xf>
    <xf numFmtId="0" fontId="55" fillId="33" borderId="24" xfId="0" applyFont="1" applyFill="1" applyBorder="1" applyAlignment="1" applyProtection="1">
      <alignment horizontal="left" vertical="center" wrapText="1"/>
      <protection locked="0"/>
    </xf>
    <xf numFmtId="0" fontId="55" fillId="33" borderId="30" xfId="0" applyFont="1" applyFill="1" applyBorder="1" applyAlignment="1" applyProtection="1">
      <alignment horizontal="center" vertical="center" wrapText="1"/>
      <protection locked="0"/>
    </xf>
    <xf numFmtId="0" fontId="55" fillId="33" borderId="31" xfId="0" applyFont="1" applyFill="1" applyBorder="1" applyAlignment="1" applyProtection="1">
      <alignment horizontal="center" vertical="center" wrapText="1"/>
      <protection locked="0"/>
    </xf>
    <xf numFmtId="0" fontId="55" fillId="33" borderId="30" xfId="0" applyFont="1" applyFill="1" applyBorder="1" applyAlignment="1" applyProtection="1">
      <alignment horizontal="left" vertical="center" wrapText="1"/>
      <protection locked="0"/>
    </xf>
    <xf numFmtId="0" fontId="55" fillId="33" borderId="31" xfId="0" applyFont="1" applyFill="1" applyBorder="1" applyAlignment="1" applyProtection="1">
      <alignment horizontal="left" vertical="center" wrapText="1"/>
      <protection locked="0"/>
    </xf>
    <xf numFmtId="0" fontId="56" fillId="0" borderId="0" xfId="0" applyFont="1" applyAlignment="1">
      <alignment horizontal="center" vertical="center" wrapText="1"/>
    </xf>
    <xf numFmtId="0" fontId="56" fillId="0" borderId="0" xfId="0" applyFont="1" applyAlignment="1">
      <alignment horizontal="center" vertical="center"/>
    </xf>
    <xf numFmtId="0" fontId="55" fillId="0" borderId="32" xfId="0" applyFont="1" applyFill="1" applyBorder="1" applyAlignment="1">
      <alignment horizontal="center" vertical="center" wrapText="1"/>
    </xf>
    <xf numFmtId="0" fontId="55" fillId="0" borderId="33" xfId="0" applyFont="1" applyFill="1" applyBorder="1" applyAlignment="1">
      <alignment horizontal="center" vertical="center" wrapText="1"/>
    </xf>
    <xf numFmtId="0" fontId="55" fillId="0" borderId="34" xfId="0" applyFont="1" applyFill="1" applyBorder="1" applyAlignment="1">
      <alignment horizontal="center" vertical="center" wrapText="1"/>
    </xf>
    <xf numFmtId="0" fontId="55" fillId="0" borderId="35"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5" fillId="0" borderId="36" xfId="0" applyFont="1" applyFill="1" applyBorder="1" applyAlignment="1">
      <alignment horizontal="center" vertical="center" wrapText="1"/>
    </xf>
    <xf numFmtId="0" fontId="55" fillId="0" borderId="37" xfId="0" applyFont="1" applyFill="1" applyBorder="1" applyAlignment="1">
      <alignment horizontal="center" vertical="center" wrapText="1"/>
    </xf>
    <xf numFmtId="0" fontId="55" fillId="0" borderId="38" xfId="0" applyFont="1" applyFill="1" applyBorder="1" applyAlignment="1">
      <alignment horizontal="center" vertical="center" wrapText="1"/>
    </xf>
    <xf numFmtId="0" fontId="55" fillId="0" borderId="39" xfId="0" applyFont="1" applyFill="1" applyBorder="1" applyAlignment="1">
      <alignment horizontal="center" vertical="center" wrapText="1"/>
    </xf>
    <xf numFmtId="0" fontId="56" fillId="33" borderId="27"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6" fillId="33" borderId="28" xfId="0" applyFont="1" applyFill="1" applyBorder="1" applyAlignment="1">
      <alignment horizontal="center" vertical="center" wrapText="1"/>
    </xf>
    <xf numFmtId="0" fontId="55" fillId="33" borderId="32" xfId="0" applyFont="1" applyFill="1" applyBorder="1" applyAlignment="1">
      <alignment horizontal="center" vertical="center" wrapText="1"/>
    </xf>
    <xf numFmtId="0" fontId="55" fillId="33" borderId="33" xfId="0" applyFont="1" applyFill="1" applyBorder="1" applyAlignment="1">
      <alignment horizontal="center" vertical="center" wrapText="1"/>
    </xf>
    <xf numFmtId="0" fontId="55" fillId="33" borderId="34" xfId="0" applyFont="1" applyFill="1" applyBorder="1" applyAlignment="1">
      <alignment horizontal="center" vertical="center" wrapText="1"/>
    </xf>
    <xf numFmtId="0" fontId="55" fillId="33" borderId="35" xfId="0" applyFont="1" applyFill="1" applyBorder="1" applyAlignment="1">
      <alignment horizontal="center" vertical="center" wrapText="1"/>
    </xf>
    <xf numFmtId="0" fontId="55" fillId="33" borderId="0" xfId="0" applyFont="1" applyFill="1" applyBorder="1" applyAlignment="1">
      <alignment horizontal="center" vertical="center" wrapText="1"/>
    </xf>
    <xf numFmtId="0" fontId="55" fillId="33" borderId="36" xfId="0" applyFont="1" applyFill="1" applyBorder="1" applyAlignment="1">
      <alignment horizontal="center" vertical="center" wrapText="1"/>
    </xf>
    <xf numFmtId="0" fontId="55" fillId="33" borderId="37" xfId="0" applyFont="1" applyFill="1" applyBorder="1" applyAlignment="1">
      <alignment horizontal="center" vertical="center" wrapText="1"/>
    </xf>
    <xf numFmtId="0" fontId="55" fillId="33" borderId="38" xfId="0" applyFont="1" applyFill="1" applyBorder="1" applyAlignment="1">
      <alignment horizontal="center" vertical="center" wrapText="1"/>
    </xf>
    <xf numFmtId="0" fontId="55" fillId="33" borderId="39" xfId="0" applyFont="1" applyFill="1" applyBorder="1" applyAlignment="1">
      <alignment horizontal="center" vertical="center" wrapText="1"/>
    </xf>
    <xf numFmtId="0" fontId="56" fillId="33" borderId="29" xfId="0" applyFont="1" applyFill="1" applyBorder="1" applyAlignment="1">
      <alignment horizontal="center" vertical="center"/>
    </xf>
    <xf numFmtId="0" fontId="64" fillId="0" borderId="0" xfId="0" applyFont="1" applyFill="1" applyAlignment="1" applyProtection="1">
      <alignment horizontal="left" vertical="center" wrapText="1"/>
      <protection locked="0"/>
    </xf>
    <xf numFmtId="0" fontId="65" fillId="0" borderId="0" xfId="0" applyFont="1" applyFill="1" applyAlignment="1" applyProtection="1">
      <alignment/>
      <protection locked="0"/>
    </xf>
    <xf numFmtId="0" fontId="66" fillId="0" borderId="0" xfId="0" applyFont="1" applyFill="1" applyAlignment="1" applyProtection="1">
      <alignment horizontal="center" vertical="center" wrapText="1"/>
      <protection locked="0"/>
    </xf>
    <xf numFmtId="0" fontId="67" fillId="0" borderId="0" xfId="0" applyFont="1" applyFill="1" applyAlignment="1" applyProtection="1">
      <alignment horizontal="center" vertical="center" wrapText="1"/>
      <protection locked="0"/>
    </xf>
    <xf numFmtId="0" fontId="66" fillId="0" borderId="0" xfId="0" applyFont="1" applyFill="1" applyAlignment="1" applyProtection="1">
      <alignment horizontal="center" vertical="center" wrapText="1"/>
      <protection locked="0"/>
    </xf>
    <xf numFmtId="0" fontId="66" fillId="0" borderId="0" xfId="0" applyFont="1" applyFill="1" applyAlignment="1" applyProtection="1">
      <alignment vertical="center" wrapText="1"/>
      <protection locked="0"/>
    </xf>
    <xf numFmtId="43" fontId="66" fillId="0" borderId="0" xfId="51" applyFont="1" applyFill="1" applyAlignment="1" applyProtection="1">
      <alignment horizontal="center" vertical="center" wrapText="1"/>
      <protection locked="0"/>
    </xf>
    <xf numFmtId="0" fontId="68" fillId="0" borderId="0" xfId="0" applyFont="1" applyFill="1" applyAlignment="1" applyProtection="1">
      <alignment horizontal="right" vertical="center" wrapText="1"/>
      <protection locked="0"/>
    </xf>
    <xf numFmtId="0" fontId="69" fillId="0" borderId="0" xfId="0" applyFont="1" applyFill="1" applyAlignment="1" applyProtection="1">
      <alignment horizontal="center" vertical="center" wrapText="1"/>
      <protection locked="0"/>
    </xf>
    <xf numFmtId="0" fontId="69" fillId="0" borderId="0" xfId="0" applyFont="1" applyFill="1" applyAlignment="1" applyProtection="1">
      <alignment vertical="center" wrapText="1"/>
      <protection locked="0"/>
    </xf>
    <xf numFmtId="43" fontId="69" fillId="0" borderId="0" xfId="51" applyFont="1" applyFill="1" applyAlignment="1" applyProtection="1">
      <alignment horizontal="center" vertical="center" wrapText="1"/>
      <protection locked="0"/>
    </xf>
    <xf numFmtId="0" fontId="69" fillId="0" borderId="0" xfId="0" applyFont="1" applyFill="1" applyAlignment="1" applyProtection="1">
      <alignment horizontal="center" vertical="center" wrapText="1"/>
      <protection locked="0"/>
    </xf>
    <xf numFmtId="0" fontId="69" fillId="0" borderId="0" xfId="0" applyFont="1" applyFill="1" applyBorder="1" applyAlignment="1" applyProtection="1">
      <alignment horizontal="center" vertical="center" wrapText="1"/>
      <protection locked="0"/>
    </xf>
    <xf numFmtId="0" fontId="68" fillId="0" borderId="0" xfId="0" applyFont="1" applyFill="1" applyAlignment="1" applyProtection="1">
      <alignment horizontal="center" vertical="center" wrapText="1"/>
      <protection locked="0"/>
    </xf>
    <xf numFmtId="0" fontId="70" fillId="0" borderId="0" xfId="0" applyFont="1" applyFill="1" applyAlignment="1" applyProtection="1">
      <alignment horizontal="center" vertical="center" wrapText="1"/>
      <protection locked="0"/>
    </xf>
    <xf numFmtId="0" fontId="68" fillId="0" borderId="0" xfId="0" applyFont="1" applyFill="1" applyAlignment="1" applyProtection="1">
      <alignment horizontal="center" vertical="center" wrapText="1"/>
      <protection locked="0"/>
    </xf>
    <xf numFmtId="0" fontId="68" fillId="0" borderId="0" xfId="0" applyFont="1" applyFill="1" applyAlignment="1" applyProtection="1">
      <alignment vertical="center" wrapText="1"/>
      <protection locked="0"/>
    </xf>
    <xf numFmtId="43" fontId="68" fillId="0" borderId="0" xfId="51" applyFont="1" applyFill="1" applyAlignment="1" applyProtection="1">
      <alignment horizontal="center" vertical="center" wrapText="1"/>
      <protection locked="0"/>
    </xf>
    <xf numFmtId="43" fontId="68" fillId="0" borderId="0" xfId="51" applyFont="1" applyFill="1" applyAlignment="1" applyProtection="1">
      <alignment vertical="center" wrapText="1"/>
      <protection locked="0"/>
    </xf>
    <xf numFmtId="43" fontId="68" fillId="0" borderId="0" xfId="51" applyFont="1" applyFill="1" applyAlignment="1" applyProtection="1">
      <alignment horizontal="center" vertical="center" wrapText="1"/>
      <protection locked="0"/>
    </xf>
    <xf numFmtId="43" fontId="71" fillId="0" borderId="0" xfId="51" applyFont="1" applyFill="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natoriocontratacion.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2:O107"/>
  <sheetViews>
    <sheetView tabSelected="1" zoomScale="75" zoomScaleNormal="75" zoomScaleSheetLayoutView="100" zoomScalePageLayoutView="80" workbookViewId="0" topLeftCell="E22">
      <pane ySplit="3" topLeftCell="A85" activePane="bottomLeft" state="frozen"/>
      <selection pane="topLeft" activeCell="C22" sqref="C22"/>
      <selection pane="bottomLeft" activeCell="F28" sqref="F28"/>
    </sheetView>
  </sheetViews>
  <sheetFormatPr defaultColWidth="10.8515625" defaultRowHeight="15"/>
  <cols>
    <col min="1" max="1" width="3.421875" style="2" customWidth="1"/>
    <col min="2" max="2" width="45.57421875" style="2" customWidth="1"/>
    <col min="3" max="3" width="64.57421875" style="4" customWidth="1"/>
    <col min="4" max="4" width="19.421875" style="2" customWidth="1"/>
    <col min="5" max="5" width="15.421875" style="2" customWidth="1"/>
    <col min="6" max="6" width="24.8515625" style="2" customWidth="1"/>
    <col min="7" max="7" width="26.57421875" style="2" customWidth="1"/>
    <col min="8" max="8" width="19.00390625" style="2" bestFit="1" customWidth="1"/>
    <col min="9" max="9" width="22.7109375" style="2" customWidth="1"/>
    <col min="10" max="10" width="10.8515625" style="54" bestFit="1" customWidth="1"/>
    <col min="11" max="12" width="22.7109375" style="54" customWidth="1"/>
    <col min="13" max="13" width="11.7109375" style="2" customWidth="1"/>
    <col min="14" max="14" width="10.57421875" style="2" customWidth="1"/>
    <col min="15" max="15" width="51.57421875" style="48" customWidth="1"/>
    <col min="16" max="16" width="14.00390625" style="2" customWidth="1"/>
    <col min="17" max="17" width="42.421875" style="2" customWidth="1"/>
    <col min="18" max="16384" width="10.8515625" style="2" customWidth="1"/>
  </cols>
  <sheetData>
    <row r="2" spans="2:15" ht="37.5" customHeight="1">
      <c r="B2" s="98" t="s">
        <v>20</v>
      </c>
      <c r="C2" s="98"/>
      <c r="D2" s="98"/>
      <c r="E2" s="98"/>
      <c r="F2" s="98"/>
      <c r="G2" s="98"/>
      <c r="H2" s="98"/>
      <c r="I2" s="98"/>
      <c r="J2" s="98"/>
      <c r="K2" s="98"/>
      <c r="L2" s="98"/>
      <c r="M2" s="98"/>
      <c r="N2" s="98"/>
      <c r="O2" s="98"/>
    </row>
    <row r="3" ht="15.75">
      <c r="B3" s="3"/>
    </row>
    <row r="4" spans="2:3" ht="36" customHeight="1">
      <c r="B4" s="99" t="s">
        <v>0</v>
      </c>
      <c r="C4" s="99"/>
    </row>
    <row r="5" spans="2:12" ht="27.75" customHeight="1" hidden="1">
      <c r="B5" s="5" t="s">
        <v>1</v>
      </c>
      <c r="C5" s="6" t="s">
        <v>131</v>
      </c>
      <c r="F5" s="100" t="s">
        <v>27</v>
      </c>
      <c r="G5" s="101"/>
      <c r="H5" s="101"/>
      <c r="I5" s="102"/>
      <c r="J5" s="55"/>
      <c r="K5" s="55"/>
      <c r="L5" s="55"/>
    </row>
    <row r="6" spans="2:12" ht="30.75" customHeight="1" hidden="1">
      <c r="B6" s="7" t="s">
        <v>2</v>
      </c>
      <c r="C6" s="6" t="s">
        <v>133</v>
      </c>
      <c r="F6" s="103"/>
      <c r="G6" s="104"/>
      <c r="H6" s="104"/>
      <c r="I6" s="105"/>
      <c r="J6" s="55"/>
      <c r="K6" s="55"/>
      <c r="L6" s="55"/>
    </row>
    <row r="7" spans="2:12" ht="29.25" customHeight="1" hidden="1">
      <c r="B7" s="7" t="s">
        <v>3</v>
      </c>
      <c r="C7" s="8" t="s">
        <v>132</v>
      </c>
      <c r="F7" s="103"/>
      <c r="G7" s="104"/>
      <c r="H7" s="104"/>
      <c r="I7" s="105"/>
      <c r="J7" s="55"/>
      <c r="K7" s="55"/>
      <c r="L7" s="55"/>
    </row>
    <row r="8" spans="2:12" ht="31.5" customHeight="1" hidden="1">
      <c r="B8" s="7" t="s">
        <v>16</v>
      </c>
      <c r="C8" s="9" t="s">
        <v>134</v>
      </c>
      <c r="F8" s="103"/>
      <c r="G8" s="104"/>
      <c r="H8" s="104"/>
      <c r="I8" s="105"/>
      <c r="J8" s="55"/>
      <c r="K8" s="55"/>
      <c r="L8" s="55"/>
    </row>
    <row r="9" spans="2:12" ht="216.75" customHeight="1" hidden="1">
      <c r="B9" s="7" t="s">
        <v>19</v>
      </c>
      <c r="C9" s="6" t="s">
        <v>175</v>
      </c>
      <c r="F9" s="106"/>
      <c r="G9" s="107"/>
      <c r="H9" s="107"/>
      <c r="I9" s="108"/>
      <c r="J9" s="55"/>
      <c r="K9" s="55"/>
      <c r="L9" s="55"/>
    </row>
    <row r="10" spans="2:15" s="10" customFormat="1" ht="95.25" customHeight="1" hidden="1">
      <c r="B10" s="109" t="s">
        <v>4</v>
      </c>
      <c r="C10" s="6" t="s">
        <v>32</v>
      </c>
      <c r="J10" s="56"/>
      <c r="K10" s="56"/>
      <c r="L10" s="56"/>
      <c r="O10" s="49"/>
    </row>
    <row r="11" spans="2:15" s="10" customFormat="1" ht="108.75" customHeight="1" hidden="1">
      <c r="B11" s="110"/>
      <c r="C11" s="6" t="s">
        <v>33</v>
      </c>
      <c r="J11" s="56"/>
      <c r="K11" s="56"/>
      <c r="L11" s="56"/>
      <c r="O11" s="49"/>
    </row>
    <row r="12" spans="2:15" s="10" customFormat="1" ht="126" customHeight="1" hidden="1">
      <c r="B12" s="110"/>
      <c r="C12" s="6" t="s">
        <v>34</v>
      </c>
      <c r="J12" s="56"/>
      <c r="K12" s="56"/>
      <c r="L12" s="56"/>
      <c r="O12" s="49"/>
    </row>
    <row r="13" spans="2:15" s="10" customFormat="1" ht="162.75" customHeight="1" hidden="1">
      <c r="B13" s="111"/>
      <c r="C13" s="6" t="s">
        <v>35</v>
      </c>
      <c r="J13" s="56"/>
      <c r="K13" s="56"/>
      <c r="L13" s="56"/>
      <c r="O13" s="49"/>
    </row>
    <row r="14" spans="2:15" s="10" customFormat="1" ht="93.75" customHeight="1" hidden="1">
      <c r="B14" s="11" t="s">
        <v>5</v>
      </c>
      <c r="C14" s="6" t="s">
        <v>176</v>
      </c>
      <c r="F14" s="112" t="s">
        <v>26</v>
      </c>
      <c r="G14" s="113"/>
      <c r="H14" s="113"/>
      <c r="I14" s="114"/>
      <c r="J14" s="57"/>
      <c r="K14" s="57"/>
      <c r="L14" s="57"/>
      <c r="O14" s="49"/>
    </row>
    <row r="15" spans="2:15" s="10" customFormat="1" ht="47.25" customHeight="1" hidden="1">
      <c r="B15" s="11" t="s">
        <v>23</v>
      </c>
      <c r="C15" s="12">
        <v>1487162000</v>
      </c>
      <c r="D15" s="13"/>
      <c r="F15" s="115"/>
      <c r="G15" s="116"/>
      <c r="H15" s="116"/>
      <c r="I15" s="117"/>
      <c r="J15" s="57"/>
      <c r="K15" s="57"/>
      <c r="L15" s="57"/>
      <c r="O15" s="49"/>
    </row>
    <row r="16" spans="2:15" s="10" customFormat="1" ht="57.75" customHeight="1" hidden="1">
      <c r="B16" s="11" t="s">
        <v>24</v>
      </c>
      <c r="C16" s="12">
        <v>43890150</v>
      </c>
      <c r="D16" s="14"/>
      <c r="F16" s="115"/>
      <c r="G16" s="116"/>
      <c r="H16" s="116"/>
      <c r="I16" s="117"/>
      <c r="J16" s="57"/>
      <c r="K16" s="57"/>
      <c r="L16" s="57"/>
      <c r="O16" s="49"/>
    </row>
    <row r="17" spans="2:15" s="10" customFormat="1" ht="50.25" customHeight="1" hidden="1">
      <c r="B17" s="11" t="s">
        <v>25</v>
      </c>
      <c r="C17" s="12">
        <v>24578484</v>
      </c>
      <c r="D17" s="14"/>
      <c r="F17" s="115"/>
      <c r="G17" s="116"/>
      <c r="H17" s="116"/>
      <c r="I17" s="117"/>
      <c r="J17" s="57"/>
      <c r="K17" s="57"/>
      <c r="L17" s="57"/>
      <c r="O17" s="49"/>
    </row>
    <row r="18" spans="2:15" s="10" customFormat="1" ht="60" customHeight="1" hidden="1" thickBot="1">
      <c r="B18" s="15" t="s">
        <v>18</v>
      </c>
      <c r="C18" s="16">
        <v>43831</v>
      </c>
      <c r="F18" s="118"/>
      <c r="G18" s="119"/>
      <c r="H18" s="119"/>
      <c r="I18" s="120"/>
      <c r="J18" s="57"/>
      <c r="K18" s="57"/>
      <c r="L18" s="57"/>
      <c r="O18" s="49"/>
    </row>
    <row r="19" spans="2:15" s="10" customFormat="1" ht="15">
      <c r="B19" s="17"/>
      <c r="C19" s="18"/>
      <c r="F19" s="18"/>
      <c r="G19" s="18"/>
      <c r="H19" s="18"/>
      <c r="I19" s="18"/>
      <c r="J19" s="57"/>
      <c r="K19" s="57"/>
      <c r="L19" s="57"/>
      <c r="O19" s="49"/>
    </row>
    <row r="20" spans="2:15" s="10" customFormat="1" ht="15">
      <c r="B20" s="17"/>
      <c r="C20" s="18"/>
      <c r="F20" s="18"/>
      <c r="G20" s="18"/>
      <c r="H20" s="18"/>
      <c r="I20" s="18"/>
      <c r="J20" s="57"/>
      <c r="K20" s="57"/>
      <c r="L20" s="57"/>
      <c r="O20" s="49"/>
    </row>
    <row r="21" spans="2:15" s="10" customFormat="1" ht="15">
      <c r="B21" s="17"/>
      <c r="C21" s="18"/>
      <c r="F21" s="18"/>
      <c r="G21" s="18"/>
      <c r="H21" s="18"/>
      <c r="I21" s="18"/>
      <c r="J21" s="57"/>
      <c r="K21" s="57"/>
      <c r="L21" s="57"/>
      <c r="O21" s="49"/>
    </row>
    <row r="22" spans="3:15" s="10" customFormat="1" ht="15">
      <c r="C22" s="19"/>
      <c r="J22" s="56"/>
      <c r="K22" s="56"/>
      <c r="L22" s="56"/>
      <c r="O22" s="49"/>
    </row>
    <row r="23" spans="2:15" s="10" customFormat="1" ht="36.75" customHeight="1" thickBot="1">
      <c r="B23" s="121" t="s">
        <v>15</v>
      </c>
      <c r="C23" s="121"/>
      <c r="J23" s="56"/>
      <c r="K23" s="56"/>
      <c r="L23" s="56"/>
      <c r="O23" s="49"/>
    </row>
    <row r="24" spans="2:15" s="10" customFormat="1" ht="116.25" customHeight="1" thickBot="1">
      <c r="B24" s="20" t="s">
        <v>28</v>
      </c>
      <c r="C24" s="21" t="s">
        <v>6</v>
      </c>
      <c r="D24" s="21" t="s">
        <v>17</v>
      </c>
      <c r="E24" s="21" t="s">
        <v>7</v>
      </c>
      <c r="F24" s="21" t="s">
        <v>8</v>
      </c>
      <c r="G24" s="21" t="s">
        <v>9</v>
      </c>
      <c r="H24" s="21" t="s">
        <v>10</v>
      </c>
      <c r="I24" s="21" t="s">
        <v>11</v>
      </c>
      <c r="J24" s="53" t="s">
        <v>177</v>
      </c>
      <c r="K24" s="53" t="s">
        <v>178</v>
      </c>
      <c r="L24" s="53" t="s">
        <v>179</v>
      </c>
      <c r="M24" s="68" t="s">
        <v>12</v>
      </c>
      <c r="N24" s="68" t="s">
        <v>13</v>
      </c>
      <c r="O24" s="22" t="s">
        <v>14</v>
      </c>
    </row>
    <row r="25" spans="2:15" s="10" customFormat="1" ht="39.75" customHeight="1">
      <c r="B25" s="23" t="s">
        <v>159</v>
      </c>
      <c r="C25" s="45" t="s">
        <v>57</v>
      </c>
      <c r="D25" s="25">
        <v>43843</v>
      </c>
      <c r="E25" s="24" t="s">
        <v>29</v>
      </c>
      <c r="F25" s="24" t="s">
        <v>58</v>
      </c>
      <c r="G25" s="24" t="s">
        <v>59</v>
      </c>
      <c r="H25" s="26">
        <v>55000000</v>
      </c>
      <c r="I25" s="26">
        <v>55000000</v>
      </c>
      <c r="J25" s="60">
        <v>9</v>
      </c>
      <c r="K25" s="62">
        <v>42000000</v>
      </c>
      <c r="L25" s="62">
        <v>14405800</v>
      </c>
      <c r="M25" s="24" t="s">
        <v>31</v>
      </c>
      <c r="N25" s="24" t="s">
        <v>31</v>
      </c>
      <c r="O25" s="50" t="s">
        <v>60</v>
      </c>
    </row>
    <row r="26" spans="2:15" s="10" customFormat="1" ht="30" customHeight="1">
      <c r="B26" s="27" t="s">
        <v>163</v>
      </c>
      <c r="C26" s="32" t="s">
        <v>61</v>
      </c>
      <c r="D26" s="28">
        <v>43922</v>
      </c>
      <c r="E26" s="1" t="s">
        <v>62</v>
      </c>
      <c r="F26" s="1" t="s">
        <v>63</v>
      </c>
      <c r="G26" s="1" t="s">
        <v>59</v>
      </c>
      <c r="H26" s="29">
        <v>15000000</v>
      </c>
      <c r="I26" s="29">
        <v>15000000</v>
      </c>
      <c r="J26" s="59"/>
      <c r="K26" s="63"/>
      <c r="L26" s="63"/>
      <c r="M26" s="1" t="s">
        <v>31</v>
      </c>
      <c r="N26" s="1" t="s">
        <v>31</v>
      </c>
      <c r="O26" s="51" t="s">
        <v>64</v>
      </c>
    </row>
    <row r="27" spans="2:15" s="10" customFormat="1" ht="30" customHeight="1">
      <c r="B27" s="27">
        <v>80111604</v>
      </c>
      <c r="C27" s="32" t="s">
        <v>65</v>
      </c>
      <c r="D27" s="28">
        <v>43983</v>
      </c>
      <c r="E27" s="1" t="s">
        <v>62</v>
      </c>
      <c r="F27" s="1" t="s">
        <v>30</v>
      </c>
      <c r="G27" s="1" t="s">
        <v>59</v>
      </c>
      <c r="H27" s="29">
        <v>1000000</v>
      </c>
      <c r="I27" s="29">
        <f>H27</f>
        <v>1000000</v>
      </c>
      <c r="J27" s="59"/>
      <c r="K27" s="63"/>
      <c r="L27" s="63"/>
      <c r="M27" s="1" t="s">
        <v>31</v>
      </c>
      <c r="N27" s="1" t="s">
        <v>31</v>
      </c>
      <c r="O27" s="51" t="s">
        <v>72</v>
      </c>
    </row>
    <row r="28" spans="2:15" s="10" customFormat="1" ht="45">
      <c r="B28" s="27">
        <v>53102710</v>
      </c>
      <c r="C28" s="32" t="s">
        <v>67</v>
      </c>
      <c r="D28" s="28">
        <v>43891</v>
      </c>
      <c r="E28" s="1" t="s">
        <v>62</v>
      </c>
      <c r="F28" s="1" t="s">
        <v>79</v>
      </c>
      <c r="G28" s="1" t="s">
        <v>59</v>
      </c>
      <c r="H28" s="29">
        <v>14300000</v>
      </c>
      <c r="I28" s="29">
        <f>H28</f>
        <v>14300000</v>
      </c>
      <c r="J28" s="73">
        <v>44</v>
      </c>
      <c r="K28" s="76">
        <v>43000000</v>
      </c>
      <c r="L28" s="76"/>
      <c r="M28" s="1" t="s">
        <v>31</v>
      </c>
      <c r="N28" s="1" t="s">
        <v>31</v>
      </c>
      <c r="O28" s="51" t="s">
        <v>66</v>
      </c>
    </row>
    <row r="29" spans="2:15" s="10" customFormat="1" ht="45">
      <c r="B29" s="27">
        <v>53102710</v>
      </c>
      <c r="C29" s="32" t="s">
        <v>67</v>
      </c>
      <c r="D29" s="28">
        <v>44013</v>
      </c>
      <c r="E29" s="1" t="s">
        <v>62</v>
      </c>
      <c r="F29" s="1" t="s">
        <v>79</v>
      </c>
      <c r="G29" s="1" t="s">
        <v>59</v>
      </c>
      <c r="H29" s="29">
        <v>14300000</v>
      </c>
      <c r="I29" s="29">
        <f>H29</f>
        <v>14300000</v>
      </c>
      <c r="J29" s="74"/>
      <c r="K29" s="77"/>
      <c r="L29" s="77"/>
      <c r="M29" s="1" t="s">
        <v>31</v>
      </c>
      <c r="N29" s="1" t="s">
        <v>31</v>
      </c>
      <c r="O29" s="51" t="s">
        <v>66</v>
      </c>
    </row>
    <row r="30" spans="2:15" s="10" customFormat="1" ht="45">
      <c r="B30" s="27">
        <v>53102710</v>
      </c>
      <c r="C30" s="32" t="s">
        <v>67</v>
      </c>
      <c r="D30" s="28">
        <v>44136</v>
      </c>
      <c r="E30" s="1" t="s">
        <v>62</v>
      </c>
      <c r="F30" s="1" t="s">
        <v>79</v>
      </c>
      <c r="G30" s="1" t="s">
        <v>59</v>
      </c>
      <c r="H30" s="29">
        <v>14300000</v>
      </c>
      <c r="I30" s="29">
        <f>H30</f>
        <v>14300000</v>
      </c>
      <c r="J30" s="75"/>
      <c r="K30" s="78"/>
      <c r="L30" s="78"/>
      <c r="M30" s="1" t="s">
        <v>31</v>
      </c>
      <c r="N30" s="1" t="s">
        <v>31</v>
      </c>
      <c r="O30" s="51" t="s">
        <v>66</v>
      </c>
    </row>
    <row r="31" spans="2:15" s="10" customFormat="1" ht="39.75" customHeight="1">
      <c r="B31" s="27">
        <v>25172504</v>
      </c>
      <c r="C31" s="32" t="s">
        <v>68</v>
      </c>
      <c r="D31" s="28">
        <v>43952</v>
      </c>
      <c r="E31" s="1" t="s">
        <v>62</v>
      </c>
      <c r="F31" s="1" t="s">
        <v>30</v>
      </c>
      <c r="G31" s="1" t="s">
        <v>59</v>
      </c>
      <c r="H31" s="29">
        <v>9000000</v>
      </c>
      <c r="I31" s="29">
        <f>H31</f>
        <v>9000000</v>
      </c>
      <c r="J31" s="59"/>
      <c r="K31" s="63"/>
      <c r="L31" s="63"/>
      <c r="M31" s="1" t="s">
        <v>31</v>
      </c>
      <c r="N31" s="1" t="s">
        <v>31</v>
      </c>
      <c r="O31" s="51" t="s">
        <v>60</v>
      </c>
    </row>
    <row r="32" spans="2:15" s="10" customFormat="1" ht="225">
      <c r="B32" s="27" t="s">
        <v>158</v>
      </c>
      <c r="C32" s="32" t="s">
        <v>69</v>
      </c>
      <c r="D32" s="30">
        <v>43831</v>
      </c>
      <c r="E32" s="1" t="s">
        <v>62</v>
      </c>
      <c r="F32" s="1" t="s">
        <v>30</v>
      </c>
      <c r="G32" s="1" t="s">
        <v>59</v>
      </c>
      <c r="H32" s="29">
        <v>2300000</v>
      </c>
      <c r="I32" s="29">
        <f aca="true" t="shared" si="0" ref="I32:I42">H32</f>
        <v>2300000</v>
      </c>
      <c r="J32" s="59" t="s">
        <v>190</v>
      </c>
      <c r="K32" s="63">
        <f>24000000</f>
        <v>24000000</v>
      </c>
      <c r="L32" s="63">
        <f>20191812</f>
        <v>20191812</v>
      </c>
      <c r="M32" s="1" t="s">
        <v>31</v>
      </c>
      <c r="N32" s="1" t="s">
        <v>31</v>
      </c>
      <c r="O32" s="51" t="s">
        <v>70</v>
      </c>
    </row>
    <row r="33" spans="2:15" s="10" customFormat="1" ht="186.75" customHeight="1">
      <c r="B33" s="27" t="s">
        <v>158</v>
      </c>
      <c r="C33" s="32" t="s">
        <v>69</v>
      </c>
      <c r="D33" s="30">
        <v>43831</v>
      </c>
      <c r="E33" s="1" t="s">
        <v>29</v>
      </c>
      <c r="F33" s="1" t="s">
        <v>58</v>
      </c>
      <c r="G33" s="1" t="s">
        <v>59</v>
      </c>
      <c r="H33" s="29">
        <v>117700000</v>
      </c>
      <c r="I33" s="29">
        <f t="shared" si="0"/>
        <v>117700000</v>
      </c>
      <c r="J33" s="59">
        <v>35</v>
      </c>
      <c r="K33" s="63">
        <v>56000000</v>
      </c>
      <c r="L33" s="63">
        <v>56000000</v>
      </c>
      <c r="M33" s="1" t="s">
        <v>31</v>
      </c>
      <c r="N33" s="1" t="s">
        <v>31</v>
      </c>
      <c r="O33" s="51" t="s">
        <v>70</v>
      </c>
    </row>
    <row r="34" spans="2:15" s="10" customFormat="1" ht="225">
      <c r="B34" s="27" t="s">
        <v>171</v>
      </c>
      <c r="C34" s="32" t="s">
        <v>71</v>
      </c>
      <c r="D34" s="30">
        <v>43831</v>
      </c>
      <c r="E34" s="1" t="s">
        <v>29</v>
      </c>
      <c r="F34" s="1" t="s">
        <v>63</v>
      </c>
      <c r="G34" s="1" t="s">
        <v>59</v>
      </c>
      <c r="H34" s="29">
        <v>20000000</v>
      </c>
      <c r="I34" s="29">
        <f t="shared" si="0"/>
        <v>20000000</v>
      </c>
      <c r="J34" s="59">
        <v>28</v>
      </c>
      <c r="K34" s="63">
        <v>22285000</v>
      </c>
      <c r="L34" s="63">
        <v>22123600</v>
      </c>
      <c r="M34" s="1" t="s">
        <v>31</v>
      </c>
      <c r="N34" s="1" t="s">
        <v>31</v>
      </c>
      <c r="O34" s="51" t="s">
        <v>72</v>
      </c>
    </row>
    <row r="35" spans="2:15" s="10" customFormat="1" ht="99.75" customHeight="1">
      <c r="B35" s="31">
        <v>42203901</v>
      </c>
      <c r="C35" s="32" t="s">
        <v>73</v>
      </c>
      <c r="D35" s="30">
        <v>43850</v>
      </c>
      <c r="E35" s="1" t="s">
        <v>36</v>
      </c>
      <c r="F35" s="1" t="s">
        <v>30</v>
      </c>
      <c r="G35" s="1" t="s">
        <v>74</v>
      </c>
      <c r="H35" s="29">
        <v>5000000</v>
      </c>
      <c r="I35" s="29">
        <f t="shared" si="0"/>
        <v>5000000</v>
      </c>
      <c r="J35" s="59"/>
      <c r="K35" s="63"/>
      <c r="L35" s="63"/>
      <c r="M35" s="1" t="s">
        <v>31</v>
      </c>
      <c r="N35" s="1" t="s">
        <v>31</v>
      </c>
      <c r="O35" s="51" t="s">
        <v>152</v>
      </c>
    </row>
    <row r="36" spans="2:15" s="10" customFormat="1" ht="99.75" customHeight="1">
      <c r="B36" s="31">
        <v>42203901</v>
      </c>
      <c r="C36" s="32" t="s">
        <v>75</v>
      </c>
      <c r="D36" s="30">
        <v>43850</v>
      </c>
      <c r="E36" s="1" t="s">
        <v>29</v>
      </c>
      <c r="F36" s="1" t="s">
        <v>63</v>
      </c>
      <c r="G36" s="1" t="s">
        <v>74</v>
      </c>
      <c r="H36" s="29">
        <v>1000000</v>
      </c>
      <c r="I36" s="29">
        <v>1000000</v>
      </c>
      <c r="J36" s="59">
        <v>13</v>
      </c>
      <c r="K36" s="63">
        <v>900000</v>
      </c>
      <c r="L36" s="63"/>
      <c r="M36" s="1" t="s">
        <v>31</v>
      </c>
      <c r="N36" s="1" t="s">
        <v>31</v>
      </c>
      <c r="O36" s="51" t="s">
        <v>152</v>
      </c>
    </row>
    <row r="37" spans="2:15" s="10" customFormat="1" ht="153.75" customHeight="1">
      <c r="B37" s="27" t="s">
        <v>168</v>
      </c>
      <c r="C37" s="46" t="s">
        <v>76</v>
      </c>
      <c r="D37" s="30">
        <v>43862</v>
      </c>
      <c r="E37" s="1" t="s">
        <v>29</v>
      </c>
      <c r="F37" s="1" t="s">
        <v>30</v>
      </c>
      <c r="G37" s="1" t="s">
        <v>59</v>
      </c>
      <c r="H37" s="29">
        <v>5000000</v>
      </c>
      <c r="I37" s="29">
        <v>5000000</v>
      </c>
      <c r="J37" s="59" t="s">
        <v>186</v>
      </c>
      <c r="K37" s="63">
        <v>3164000</v>
      </c>
      <c r="L37" s="63"/>
      <c r="M37" s="1" t="s">
        <v>31</v>
      </c>
      <c r="N37" s="1" t="s">
        <v>31</v>
      </c>
      <c r="O37" s="51" t="s">
        <v>77</v>
      </c>
    </row>
    <row r="38" spans="2:15" s="10" customFormat="1" ht="140.25" customHeight="1">
      <c r="B38" s="27" t="s">
        <v>172</v>
      </c>
      <c r="C38" s="32" t="s">
        <v>78</v>
      </c>
      <c r="D38" s="30">
        <v>43862</v>
      </c>
      <c r="E38" s="1" t="s">
        <v>29</v>
      </c>
      <c r="F38" s="1" t="s">
        <v>79</v>
      </c>
      <c r="G38" s="1" t="s">
        <v>59</v>
      </c>
      <c r="H38" s="29">
        <v>27000000</v>
      </c>
      <c r="I38" s="29">
        <f t="shared" si="0"/>
        <v>27000000</v>
      </c>
      <c r="J38" s="59">
        <v>38</v>
      </c>
      <c r="K38" s="63">
        <v>24000000</v>
      </c>
      <c r="L38" s="63"/>
      <c r="M38" s="1" t="s">
        <v>31</v>
      </c>
      <c r="N38" s="1" t="s">
        <v>31</v>
      </c>
      <c r="O38" s="51" t="s">
        <v>80</v>
      </c>
    </row>
    <row r="39" spans="2:15" s="10" customFormat="1" ht="39.75" customHeight="1">
      <c r="B39" s="27">
        <v>42271700</v>
      </c>
      <c r="C39" s="32" t="s">
        <v>81</v>
      </c>
      <c r="D39" s="30">
        <v>43850</v>
      </c>
      <c r="E39" s="1" t="s">
        <v>29</v>
      </c>
      <c r="F39" s="1" t="s">
        <v>30</v>
      </c>
      <c r="G39" s="1" t="s">
        <v>59</v>
      </c>
      <c r="H39" s="29">
        <v>5000000</v>
      </c>
      <c r="I39" s="29">
        <f t="shared" si="0"/>
        <v>5000000</v>
      </c>
      <c r="J39" s="59">
        <v>25</v>
      </c>
      <c r="K39" s="63">
        <v>5000000</v>
      </c>
      <c r="L39" s="63"/>
      <c r="M39" s="1" t="s">
        <v>31</v>
      </c>
      <c r="N39" s="1" t="s">
        <v>31</v>
      </c>
      <c r="O39" s="51" t="s">
        <v>82</v>
      </c>
    </row>
    <row r="40" spans="2:15" s="10" customFormat="1" ht="96.75" customHeight="1">
      <c r="B40" s="27" t="s">
        <v>174</v>
      </c>
      <c r="C40" s="32" t="s">
        <v>83</v>
      </c>
      <c r="D40" s="30">
        <v>43843</v>
      </c>
      <c r="E40" s="1" t="s">
        <v>62</v>
      </c>
      <c r="F40" s="1" t="s">
        <v>30</v>
      </c>
      <c r="G40" s="1" t="s">
        <v>74</v>
      </c>
      <c r="H40" s="29">
        <v>23000000</v>
      </c>
      <c r="I40" s="29">
        <f t="shared" si="0"/>
        <v>23000000</v>
      </c>
      <c r="J40" s="59">
        <v>16</v>
      </c>
      <c r="K40" s="63">
        <v>24000000</v>
      </c>
      <c r="L40" s="63">
        <v>21788081</v>
      </c>
      <c r="M40" s="1" t="s">
        <v>31</v>
      </c>
      <c r="N40" s="1" t="s">
        <v>31</v>
      </c>
      <c r="O40" s="51" t="s">
        <v>82</v>
      </c>
    </row>
    <row r="41" spans="2:15" s="10" customFormat="1" ht="98.25" customHeight="1">
      <c r="B41" s="27" t="s">
        <v>174</v>
      </c>
      <c r="C41" s="32" t="s">
        <v>83</v>
      </c>
      <c r="D41" s="30">
        <v>43850</v>
      </c>
      <c r="E41" s="1" t="s">
        <v>135</v>
      </c>
      <c r="F41" s="1" t="s">
        <v>84</v>
      </c>
      <c r="G41" s="1" t="s">
        <v>74</v>
      </c>
      <c r="H41" s="29">
        <v>108912000</v>
      </c>
      <c r="I41" s="29">
        <f t="shared" si="0"/>
        <v>108912000</v>
      </c>
      <c r="J41" s="59" t="s">
        <v>186</v>
      </c>
      <c r="K41" s="63">
        <v>65912000</v>
      </c>
      <c r="L41" s="63">
        <v>23248496</v>
      </c>
      <c r="M41" s="1" t="s">
        <v>31</v>
      </c>
      <c r="N41" s="1" t="s">
        <v>31</v>
      </c>
      <c r="O41" s="51" t="s">
        <v>82</v>
      </c>
    </row>
    <row r="42" spans="2:15" s="10" customFormat="1" ht="120">
      <c r="B42" s="27" t="s">
        <v>169</v>
      </c>
      <c r="C42" s="32" t="s">
        <v>85</v>
      </c>
      <c r="D42" s="30">
        <v>43922</v>
      </c>
      <c r="E42" s="1" t="s">
        <v>86</v>
      </c>
      <c r="F42" s="1" t="s">
        <v>30</v>
      </c>
      <c r="G42" s="1" t="s">
        <v>74</v>
      </c>
      <c r="H42" s="29">
        <v>22000000</v>
      </c>
      <c r="I42" s="29">
        <f t="shared" si="0"/>
        <v>22000000</v>
      </c>
      <c r="J42" s="59">
        <v>45</v>
      </c>
      <c r="K42" s="63">
        <v>18000000</v>
      </c>
      <c r="L42" s="63"/>
      <c r="M42" s="1" t="s">
        <v>31</v>
      </c>
      <c r="N42" s="1" t="s">
        <v>31</v>
      </c>
      <c r="O42" s="51" t="s">
        <v>87</v>
      </c>
    </row>
    <row r="43" spans="2:15" s="10" customFormat="1" ht="349.5" customHeight="1">
      <c r="B43" s="27" t="s">
        <v>173</v>
      </c>
      <c r="C43" s="32" t="s">
        <v>88</v>
      </c>
      <c r="D43" s="30">
        <v>43843</v>
      </c>
      <c r="E43" s="1" t="s">
        <v>62</v>
      </c>
      <c r="F43" s="1" t="s">
        <v>30</v>
      </c>
      <c r="G43" s="1" t="s">
        <v>59</v>
      </c>
      <c r="H43" s="29">
        <v>23000000</v>
      </c>
      <c r="I43" s="29">
        <f aca="true" t="shared" si="1" ref="I43:I50">H43</f>
        <v>23000000</v>
      </c>
      <c r="J43" s="59" t="s">
        <v>185</v>
      </c>
      <c r="K43" s="63">
        <f>24000000+20458500+17500000+16600000</f>
        <v>78558500</v>
      </c>
      <c r="L43" s="63">
        <f>23993200+20458500+17491350+16594700</f>
        <v>78537750</v>
      </c>
      <c r="M43" s="1" t="s">
        <v>31</v>
      </c>
      <c r="N43" s="1" t="s">
        <v>31</v>
      </c>
      <c r="O43" s="51" t="s">
        <v>89</v>
      </c>
    </row>
    <row r="44" spans="2:15" s="10" customFormat="1" ht="315">
      <c r="B44" s="27" t="s">
        <v>173</v>
      </c>
      <c r="C44" s="32" t="s">
        <v>88</v>
      </c>
      <c r="D44" s="30">
        <v>43850</v>
      </c>
      <c r="E44" s="1" t="s">
        <v>135</v>
      </c>
      <c r="F44" s="1" t="s">
        <v>84</v>
      </c>
      <c r="G44" s="1" t="s">
        <v>59</v>
      </c>
      <c r="H44" s="29">
        <v>354000000</v>
      </c>
      <c r="I44" s="29">
        <f t="shared" si="1"/>
        <v>354000000</v>
      </c>
      <c r="J44" s="59" t="s">
        <v>181</v>
      </c>
      <c r="K44" s="63">
        <f>149874000+141500000</f>
        <v>291374000</v>
      </c>
      <c r="L44" s="63">
        <f>43832950+28225600</f>
        <v>72058550</v>
      </c>
      <c r="M44" s="1" t="s">
        <v>31</v>
      </c>
      <c r="N44" s="1" t="s">
        <v>31</v>
      </c>
      <c r="O44" s="51" t="s">
        <v>89</v>
      </c>
    </row>
    <row r="45" spans="2:15" s="10" customFormat="1" ht="78.75" customHeight="1">
      <c r="B45" s="27">
        <v>44103100</v>
      </c>
      <c r="C45" s="32" t="s">
        <v>90</v>
      </c>
      <c r="D45" s="30">
        <v>43862</v>
      </c>
      <c r="E45" s="1" t="s">
        <v>29</v>
      </c>
      <c r="F45" s="1" t="s">
        <v>30</v>
      </c>
      <c r="G45" s="1" t="s">
        <v>59</v>
      </c>
      <c r="H45" s="29">
        <v>5000000</v>
      </c>
      <c r="I45" s="29">
        <f t="shared" si="1"/>
        <v>5000000</v>
      </c>
      <c r="J45" s="59"/>
      <c r="K45" s="63"/>
      <c r="L45" s="63"/>
      <c r="M45" s="1" t="s">
        <v>31</v>
      </c>
      <c r="N45" s="1" t="s">
        <v>31</v>
      </c>
      <c r="O45" s="51" t="s">
        <v>91</v>
      </c>
    </row>
    <row r="46" spans="2:15" s="10" customFormat="1" ht="39.75" customHeight="1">
      <c r="B46" s="27" t="s">
        <v>165</v>
      </c>
      <c r="C46" s="32" t="s">
        <v>92</v>
      </c>
      <c r="D46" s="30">
        <v>43850</v>
      </c>
      <c r="E46" s="1" t="s">
        <v>29</v>
      </c>
      <c r="F46" s="1" t="s">
        <v>30</v>
      </c>
      <c r="G46" s="1" t="s">
        <v>59</v>
      </c>
      <c r="H46" s="29">
        <v>10000000</v>
      </c>
      <c r="I46" s="29">
        <f t="shared" si="1"/>
        <v>10000000</v>
      </c>
      <c r="J46" s="59"/>
      <c r="K46" s="63"/>
      <c r="L46" s="63"/>
      <c r="M46" s="1" t="s">
        <v>31</v>
      </c>
      <c r="N46" s="1" t="s">
        <v>31</v>
      </c>
      <c r="O46" s="51" t="s">
        <v>72</v>
      </c>
    </row>
    <row r="47" spans="2:15" s="10" customFormat="1" ht="69" customHeight="1">
      <c r="B47" s="27">
        <v>42241700</v>
      </c>
      <c r="C47" s="32" t="s">
        <v>93</v>
      </c>
      <c r="D47" s="30">
        <v>43983</v>
      </c>
      <c r="E47" s="1" t="s">
        <v>62</v>
      </c>
      <c r="F47" s="1" t="s">
        <v>30</v>
      </c>
      <c r="G47" s="1" t="s">
        <v>59</v>
      </c>
      <c r="H47" s="29">
        <v>1000000</v>
      </c>
      <c r="I47" s="29">
        <f t="shared" si="1"/>
        <v>1000000</v>
      </c>
      <c r="J47" s="59"/>
      <c r="K47" s="63"/>
      <c r="L47" s="63"/>
      <c r="M47" s="1" t="s">
        <v>31</v>
      </c>
      <c r="N47" s="1" t="s">
        <v>31</v>
      </c>
      <c r="O47" s="51" t="s">
        <v>94</v>
      </c>
    </row>
    <row r="48" spans="2:15" s="10" customFormat="1" ht="55.5" customHeight="1">
      <c r="B48" s="27">
        <v>52161500</v>
      </c>
      <c r="C48" s="32" t="s">
        <v>166</v>
      </c>
      <c r="D48" s="30">
        <v>43983</v>
      </c>
      <c r="E48" s="1" t="s">
        <v>62</v>
      </c>
      <c r="F48" s="1" t="s">
        <v>30</v>
      </c>
      <c r="G48" s="1" t="s">
        <v>59</v>
      </c>
      <c r="H48" s="29">
        <v>2000000</v>
      </c>
      <c r="I48" s="29">
        <f t="shared" si="1"/>
        <v>2000000</v>
      </c>
      <c r="J48" s="59"/>
      <c r="K48" s="63"/>
      <c r="L48" s="63"/>
      <c r="M48" s="1" t="s">
        <v>31</v>
      </c>
      <c r="N48" s="1" t="s">
        <v>31</v>
      </c>
      <c r="O48" s="51" t="s">
        <v>72</v>
      </c>
    </row>
    <row r="49" spans="2:15" s="10" customFormat="1" ht="52.5" customHeight="1">
      <c r="B49" s="27" t="s">
        <v>162</v>
      </c>
      <c r="C49" s="32" t="s">
        <v>167</v>
      </c>
      <c r="D49" s="30">
        <v>43983</v>
      </c>
      <c r="E49" s="1" t="s">
        <v>62</v>
      </c>
      <c r="F49" s="1" t="s">
        <v>30</v>
      </c>
      <c r="G49" s="1" t="s">
        <v>59</v>
      </c>
      <c r="H49" s="29">
        <v>26000000</v>
      </c>
      <c r="I49" s="29">
        <f t="shared" si="1"/>
        <v>26000000</v>
      </c>
      <c r="J49" s="59">
        <v>36</v>
      </c>
      <c r="K49" s="63">
        <v>9327612</v>
      </c>
      <c r="L49" s="63">
        <v>9327612</v>
      </c>
      <c r="M49" s="1" t="s">
        <v>31</v>
      </c>
      <c r="N49" s="1" t="s">
        <v>31</v>
      </c>
      <c r="O49" s="51" t="s">
        <v>91</v>
      </c>
    </row>
    <row r="50" spans="2:15" s="10" customFormat="1" ht="54" customHeight="1">
      <c r="B50" s="27">
        <v>56101500</v>
      </c>
      <c r="C50" s="32" t="s">
        <v>95</v>
      </c>
      <c r="D50" s="30">
        <v>43983</v>
      </c>
      <c r="E50" s="1" t="s">
        <v>62</v>
      </c>
      <c r="F50" s="1" t="s">
        <v>30</v>
      </c>
      <c r="G50" s="1" t="s">
        <v>59</v>
      </c>
      <c r="H50" s="29">
        <v>18000000</v>
      </c>
      <c r="I50" s="29">
        <f t="shared" si="1"/>
        <v>18000000</v>
      </c>
      <c r="J50" s="59"/>
      <c r="K50" s="63"/>
      <c r="L50" s="63"/>
      <c r="M50" s="1" t="s">
        <v>31</v>
      </c>
      <c r="N50" s="1" t="s">
        <v>31</v>
      </c>
      <c r="O50" s="51" t="s">
        <v>72</v>
      </c>
    </row>
    <row r="51" spans="2:15" s="10" customFormat="1" ht="39.75" customHeight="1">
      <c r="B51" s="27">
        <v>46191500</v>
      </c>
      <c r="C51" s="32" t="s">
        <v>99</v>
      </c>
      <c r="D51" s="30">
        <v>44013</v>
      </c>
      <c r="E51" s="1" t="s">
        <v>62</v>
      </c>
      <c r="F51" s="1" t="s">
        <v>63</v>
      </c>
      <c r="G51" s="1" t="s">
        <v>59</v>
      </c>
      <c r="H51" s="29">
        <v>2000000</v>
      </c>
      <c r="I51" s="29">
        <f>H51</f>
        <v>2000000</v>
      </c>
      <c r="J51" s="59">
        <v>30</v>
      </c>
      <c r="K51" s="63">
        <v>1336000</v>
      </c>
      <c r="L51" s="63">
        <v>1336000</v>
      </c>
      <c r="M51" s="1" t="s">
        <v>31</v>
      </c>
      <c r="N51" s="1" t="s">
        <v>31</v>
      </c>
      <c r="O51" s="51" t="s">
        <v>100</v>
      </c>
    </row>
    <row r="52" spans="2:15" s="10" customFormat="1" ht="39.75" customHeight="1">
      <c r="B52" s="27">
        <v>81111812</v>
      </c>
      <c r="C52" s="32" t="s">
        <v>164</v>
      </c>
      <c r="D52" s="1" t="s">
        <v>96</v>
      </c>
      <c r="E52" s="1" t="s">
        <v>97</v>
      </c>
      <c r="F52" s="1" t="s">
        <v>63</v>
      </c>
      <c r="G52" s="1" t="s">
        <v>98</v>
      </c>
      <c r="H52" s="29">
        <v>4000000</v>
      </c>
      <c r="I52" s="29">
        <v>4000000</v>
      </c>
      <c r="J52" s="59"/>
      <c r="K52" s="63"/>
      <c r="L52" s="63"/>
      <c r="M52" s="1" t="s">
        <v>31</v>
      </c>
      <c r="N52" s="1" t="s">
        <v>31</v>
      </c>
      <c r="O52" s="51" t="s">
        <v>91</v>
      </c>
    </row>
    <row r="53" spans="2:15" s="10" customFormat="1" ht="39.75" customHeight="1">
      <c r="B53" s="27">
        <v>78102203</v>
      </c>
      <c r="C53" s="32" t="s">
        <v>101</v>
      </c>
      <c r="D53" s="30">
        <v>43840</v>
      </c>
      <c r="E53" s="1" t="s">
        <v>29</v>
      </c>
      <c r="F53" s="1" t="s">
        <v>30</v>
      </c>
      <c r="G53" s="1" t="s">
        <v>74</v>
      </c>
      <c r="H53" s="29">
        <v>4500000</v>
      </c>
      <c r="I53" s="29">
        <v>4500000</v>
      </c>
      <c r="J53" s="59">
        <v>4</v>
      </c>
      <c r="K53" s="63">
        <v>4500000</v>
      </c>
      <c r="L53" s="63">
        <v>1010000</v>
      </c>
      <c r="M53" s="1" t="s">
        <v>31</v>
      </c>
      <c r="N53" s="1" t="s">
        <v>31</v>
      </c>
      <c r="O53" s="51" t="s">
        <v>102</v>
      </c>
    </row>
    <row r="54" spans="2:15" s="10" customFormat="1" ht="39.75" customHeight="1">
      <c r="B54" s="27">
        <v>44122010</v>
      </c>
      <c r="C54" s="32" t="s">
        <v>104</v>
      </c>
      <c r="D54" s="30">
        <v>43891</v>
      </c>
      <c r="E54" s="1" t="s">
        <v>62</v>
      </c>
      <c r="F54" s="1" t="s">
        <v>63</v>
      </c>
      <c r="G54" s="1" t="s">
        <v>59</v>
      </c>
      <c r="H54" s="29">
        <v>9000000</v>
      </c>
      <c r="I54" s="29">
        <f>H54</f>
        <v>9000000</v>
      </c>
      <c r="J54" s="59"/>
      <c r="K54" s="63"/>
      <c r="L54" s="63"/>
      <c r="M54" s="1" t="s">
        <v>31</v>
      </c>
      <c r="N54" s="1" t="s">
        <v>31</v>
      </c>
      <c r="O54" s="51" t="s">
        <v>105</v>
      </c>
    </row>
    <row r="55" spans="2:15" s="10" customFormat="1" ht="39.75" customHeight="1">
      <c r="B55" s="27">
        <v>82101601</v>
      </c>
      <c r="C55" s="32" t="s">
        <v>106</v>
      </c>
      <c r="D55" s="30">
        <v>43831</v>
      </c>
      <c r="E55" s="1" t="s">
        <v>29</v>
      </c>
      <c r="F55" s="1" t="s">
        <v>30</v>
      </c>
      <c r="G55" s="1" t="s">
        <v>74</v>
      </c>
      <c r="H55" s="29">
        <v>6900000</v>
      </c>
      <c r="I55" s="29">
        <f>H55</f>
        <v>6900000</v>
      </c>
      <c r="J55" s="59"/>
      <c r="K55" s="63"/>
      <c r="L55" s="63"/>
      <c r="M55" s="1" t="s">
        <v>31</v>
      </c>
      <c r="N55" s="1" t="s">
        <v>31</v>
      </c>
      <c r="O55" s="51" t="s">
        <v>137</v>
      </c>
    </row>
    <row r="56" spans="2:15" s="10" customFormat="1" ht="39.75" customHeight="1">
      <c r="B56" s="85" t="s">
        <v>155</v>
      </c>
      <c r="C56" s="87" t="s">
        <v>107</v>
      </c>
      <c r="D56" s="30">
        <v>43891</v>
      </c>
      <c r="E56" s="1" t="s">
        <v>86</v>
      </c>
      <c r="F56" s="1" t="s">
        <v>30</v>
      </c>
      <c r="G56" s="1" t="s">
        <v>74</v>
      </c>
      <c r="H56" s="29">
        <v>53000000</v>
      </c>
      <c r="I56" s="79">
        <f>H56</f>
        <v>53000000</v>
      </c>
      <c r="J56" s="59">
        <v>27</v>
      </c>
      <c r="K56" s="63">
        <v>5776800</v>
      </c>
      <c r="L56" s="63">
        <v>2164300</v>
      </c>
      <c r="M56" s="71" t="s">
        <v>31</v>
      </c>
      <c r="N56" s="71" t="s">
        <v>31</v>
      </c>
      <c r="O56" s="96" t="s">
        <v>100</v>
      </c>
    </row>
    <row r="57" spans="2:15" s="10" customFormat="1" ht="21.75" customHeight="1">
      <c r="B57" s="86"/>
      <c r="C57" s="88"/>
      <c r="D57" s="30"/>
      <c r="E57" s="1"/>
      <c r="F57" s="1"/>
      <c r="G57" s="1"/>
      <c r="H57" s="29"/>
      <c r="I57" s="80"/>
      <c r="J57" s="59" t="s">
        <v>189</v>
      </c>
      <c r="K57" s="63">
        <f>13077337+19877531.35</f>
        <v>32954868.35</v>
      </c>
      <c r="L57" s="63">
        <v>1307737</v>
      </c>
      <c r="M57" s="72"/>
      <c r="N57" s="72"/>
      <c r="O57" s="97"/>
    </row>
    <row r="58" spans="2:15" s="10" customFormat="1" ht="90">
      <c r="B58" s="27">
        <v>80161500</v>
      </c>
      <c r="C58" s="32" t="s">
        <v>108</v>
      </c>
      <c r="D58" s="30">
        <v>43845</v>
      </c>
      <c r="E58" s="1" t="s">
        <v>153</v>
      </c>
      <c r="F58" s="1" t="s">
        <v>30</v>
      </c>
      <c r="G58" s="1" t="s">
        <v>74</v>
      </c>
      <c r="H58" s="29">
        <v>36000000</v>
      </c>
      <c r="I58" s="29">
        <f>H58</f>
        <v>36000000</v>
      </c>
      <c r="J58" s="59">
        <v>14</v>
      </c>
      <c r="K58" s="63">
        <v>9000000</v>
      </c>
      <c r="L58" s="63">
        <v>6000000</v>
      </c>
      <c r="M58" s="1" t="s">
        <v>31</v>
      </c>
      <c r="N58" s="1" t="s">
        <v>31</v>
      </c>
      <c r="O58" s="51" t="s">
        <v>150</v>
      </c>
    </row>
    <row r="59" spans="2:15" s="10" customFormat="1" ht="39.75" customHeight="1">
      <c r="B59" s="27">
        <v>80161500</v>
      </c>
      <c r="C59" s="32" t="s">
        <v>109</v>
      </c>
      <c r="D59" s="30">
        <v>43831</v>
      </c>
      <c r="E59" s="1" t="s">
        <v>29</v>
      </c>
      <c r="F59" s="1" t="s">
        <v>30</v>
      </c>
      <c r="G59" s="1" t="s">
        <v>74</v>
      </c>
      <c r="H59" s="29">
        <f>1700000*6</f>
        <v>10200000</v>
      </c>
      <c r="I59" s="29">
        <f>H59</f>
        <v>10200000</v>
      </c>
      <c r="J59" s="59">
        <v>7</v>
      </c>
      <c r="K59" s="63">
        <v>13200000</v>
      </c>
      <c r="L59" s="63">
        <v>8800000</v>
      </c>
      <c r="M59" s="1" t="s">
        <v>31</v>
      </c>
      <c r="N59" s="1" t="s">
        <v>31</v>
      </c>
      <c r="O59" s="51" t="s">
        <v>91</v>
      </c>
    </row>
    <row r="60" spans="2:15" s="10" customFormat="1" ht="39.75" customHeight="1">
      <c r="B60" s="27">
        <v>85121600</v>
      </c>
      <c r="C60" s="32" t="s">
        <v>110</v>
      </c>
      <c r="D60" s="30">
        <v>43831</v>
      </c>
      <c r="E60" s="1" t="s">
        <v>139</v>
      </c>
      <c r="F60" s="1" t="s">
        <v>30</v>
      </c>
      <c r="G60" s="1" t="s">
        <v>74</v>
      </c>
      <c r="H60" s="29">
        <v>5000000</v>
      </c>
      <c r="I60" s="29">
        <v>5000000</v>
      </c>
      <c r="J60" s="59"/>
      <c r="K60" s="63"/>
      <c r="L60" s="63"/>
      <c r="M60" s="1" t="s">
        <v>31</v>
      </c>
      <c r="N60" s="1" t="s">
        <v>31</v>
      </c>
      <c r="O60" s="51" t="s">
        <v>111</v>
      </c>
    </row>
    <row r="61" spans="1:15" s="10" customFormat="1" ht="61.5" customHeight="1">
      <c r="A61" s="33"/>
      <c r="B61" s="27">
        <v>80161500</v>
      </c>
      <c r="C61" s="32" t="s">
        <v>138</v>
      </c>
      <c r="D61" s="30">
        <v>43845</v>
      </c>
      <c r="E61" s="1" t="s">
        <v>153</v>
      </c>
      <c r="F61" s="1" t="s">
        <v>30</v>
      </c>
      <c r="G61" s="1" t="s">
        <v>74</v>
      </c>
      <c r="H61" s="29">
        <v>24000000</v>
      </c>
      <c r="I61" s="29">
        <v>24000000</v>
      </c>
      <c r="J61" s="59" t="s">
        <v>191</v>
      </c>
      <c r="K61" s="63">
        <f>10500000+10500000</f>
        <v>21000000</v>
      </c>
      <c r="L61" s="63">
        <f>10500000+3500000</f>
        <v>14000000</v>
      </c>
      <c r="M61" s="1" t="s">
        <v>31</v>
      </c>
      <c r="N61" s="1" t="s">
        <v>31</v>
      </c>
      <c r="O61" s="51" t="s">
        <v>150</v>
      </c>
    </row>
    <row r="62" spans="1:15" s="10" customFormat="1" ht="39.75" customHeight="1">
      <c r="A62" s="33"/>
      <c r="B62" s="27">
        <v>85121800</v>
      </c>
      <c r="C62" s="32" t="s">
        <v>147</v>
      </c>
      <c r="D62" s="30">
        <v>43843</v>
      </c>
      <c r="E62" s="1" t="s">
        <v>135</v>
      </c>
      <c r="F62" s="1" t="s">
        <v>30</v>
      </c>
      <c r="G62" s="1" t="s">
        <v>74</v>
      </c>
      <c r="H62" s="29">
        <v>5000000</v>
      </c>
      <c r="I62" s="29">
        <v>5000000</v>
      </c>
      <c r="J62" s="59">
        <v>8</v>
      </c>
      <c r="K62" s="63">
        <v>4000000</v>
      </c>
      <c r="L62" s="63">
        <v>643250</v>
      </c>
      <c r="M62" s="1" t="s">
        <v>31</v>
      </c>
      <c r="N62" s="1" t="s">
        <v>31</v>
      </c>
      <c r="O62" s="51" t="s">
        <v>94</v>
      </c>
    </row>
    <row r="63" spans="1:15" s="10" customFormat="1" ht="39.75" customHeight="1">
      <c r="A63" s="33"/>
      <c r="B63" s="27">
        <v>84111603</v>
      </c>
      <c r="C63" s="32" t="s">
        <v>112</v>
      </c>
      <c r="D63" s="30">
        <v>43922</v>
      </c>
      <c r="E63" s="1" t="s">
        <v>29</v>
      </c>
      <c r="F63" s="1" t="s">
        <v>129</v>
      </c>
      <c r="G63" s="1" t="s">
        <v>130</v>
      </c>
      <c r="H63" s="29">
        <v>30600000</v>
      </c>
      <c r="I63" s="29">
        <v>30600000</v>
      </c>
      <c r="J63" s="59">
        <v>40</v>
      </c>
      <c r="K63" s="63">
        <v>30600000</v>
      </c>
      <c r="L63" s="63"/>
      <c r="M63" s="1" t="s">
        <v>31</v>
      </c>
      <c r="N63" s="1" t="s">
        <v>31</v>
      </c>
      <c r="O63" s="51" t="s">
        <v>184</v>
      </c>
    </row>
    <row r="64" spans="1:15" s="10" customFormat="1" ht="55.5" customHeight="1">
      <c r="A64" s="33"/>
      <c r="B64" s="27" t="s">
        <v>156</v>
      </c>
      <c r="C64" s="32" t="s">
        <v>113</v>
      </c>
      <c r="D64" s="30">
        <v>43831</v>
      </c>
      <c r="E64" s="1" t="s">
        <v>29</v>
      </c>
      <c r="F64" s="1" t="s">
        <v>30</v>
      </c>
      <c r="G64" s="1" t="s">
        <v>74</v>
      </c>
      <c r="H64" s="29">
        <v>38400000</v>
      </c>
      <c r="I64" s="29">
        <f>H64</f>
        <v>38400000</v>
      </c>
      <c r="J64" s="59">
        <v>6</v>
      </c>
      <c r="K64" s="63">
        <v>37120000</v>
      </c>
      <c r="L64" s="63">
        <v>14720000</v>
      </c>
      <c r="M64" s="1" t="s">
        <v>31</v>
      </c>
      <c r="N64" s="1" t="s">
        <v>31</v>
      </c>
      <c r="O64" s="51" t="s">
        <v>150</v>
      </c>
    </row>
    <row r="65" spans="1:15" s="10" customFormat="1" ht="39.75" customHeight="1">
      <c r="A65" s="33"/>
      <c r="B65" s="27" t="s">
        <v>156</v>
      </c>
      <c r="C65" s="32" t="s">
        <v>114</v>
      </c>
      <c r="D65" s="30">
        <v>43840</v>
      </c>
      <c r="E65" s="1" t="s">
        <v>29</v>
      </c>
      <c r="F65" s="1" t="s">
        <v>63</v>
      </c>
      <c r="G65" s="1" t="s">
        <v>74</v>
      </c>
      <c r="H65" s="29">
        <v>38400000</v>
      </c>
      <c r="I65" s="29">
        <v>38400000</v>
      </c>
      <c r="J65" s="59">
        <v>5</v>
      </c>
      <c r="K65" s="63">
        <v>19200000</v>
      </c>
      <c r="L65" s="63">
        <v>16000000</v>
      </c>
      <c r="M65" s="1" t="s">
        <v>31</v>
      </c>
      <c r="N65" s="1" t="s">
        <v>31</v>
      </c>
      <c r="O65" s="51" t="s">
        <v>150</v>
      </c>
    </row>
    <row r="66" spans="1:15" s="10" customFormat="1" ht="39.75" customHeight="1">
      <c r="A66" s="33"/>
      <c r="B66" s="27" t="s">
        <v>157</v>
      </c>
      <c r="C66" s="32" t="s">
        <v>115</v>
      </c>
      <c r="D66" s="28">
        <v>43466</v>
      </c>
      <c r="E66" s="1" t="s">
        <v>135</v>
      </c>
      <c r="F66" s="1" t="s">
        <v>30</v>
      </c>
      <c r="G66" s="1" t="s">
        <v>74</v>
      </c>
      <c r="H66" s="29">
        <v>12000000</v>
      </c>
      <c r="I66" s="29">
        <v>12000000</v>
      </c>
      <c r="J66" s="59">
        <v>11</v>
      </c>
      <c r="K66" s="63">
        <v>6000000</v>
      </c>
      <c r="L66" s="63">
        <v>5000000</v>
      </c>
      <c r="M66" s="1" t="s">
        <v>31</v>
      </c>
      <c r="N66" s="1" t="s">
        <v>31</v>
      </c>
      <c r="O66" s="51" t="s">
        <v>136</v>
      </c>
    </row>
    <row r="67" spans="1:15" s="10" customFormat="1" ht="39.75" customHeight="1">
      <c r="A67" s="33"/>
      <c r="B67" s="27" t="s">
        <v>157</v>
      </c>
      <c r="C67" s="32" t="s">
        <v>140</v>
      </c>
      <c r="D67" s="28">
        <v>43497</v>
      </c>
      <c r="E67" s="1" t="s">
        <v>29</v>
      </c>
      <c r="F67" s="1" t="s">
        <v>63</v>
      </c>
      <c r="G67" s="1" t="s">
        <v>74</v>
      </c>
      <c r="H67" s="29">
        <v>22800000</v>
      </c>
      <c r="I67" s="29">
        <v>22800000</v>
      </c>
      <c r="J67" s="59">
        <v>23</v>
      </c>
      <c r="K67" s="63">
        <v>5700000</v>
      </c>
      <c r="L67" s="63"/>
      <c r="M67" s="1" t="s">
        <v>31</v>
      </c>
      <c r="N67" s="1" t="s">
        <v>31</v>
      </c>
      <c r="O67" s="51" t="s">
        <v>137</v>
      </c>
    </row>
    <row r="68" spans="2:15" s="10" customFormat="1" ht="39.75" customHeight="1">
      <c r="B68" s="27">
        <v>85121608</v>
      </c>
      <c r="C68" s="32" t="s">
        <v>116</v>
      </c>
      <c r="D68" s="30">
        <v>43838</v>
      </c>
      <c r="E68" s="1" t="s">
        <v>29</v>
      </c>
      <c r="F68" s="1" t="s">
        <v>30</v>
      </c>
      <c r="G68" s="1" t="s">
        <v>74</v>
      </c>
      <c r="H68" s="29">
        <v>32400000</v>
      </c>
      <c r="I68" s="29">
        <v>32400000</v>
      </c>
      <c r="J68" s="59" t="s">
        <v>187</v>
      </c>
      <c r="K68" s="63">
        <f>16200000+2000000</f>
        <v>18200000</v>
      </c>
      <c r="L68" s="63">
        <v>4050000</v>
      </c>
      <c r="M68" s="1" t="s">
        <v>31</v>
      </c>
      <c r="N68" s="1" t="s">
        <v>31</v>
      </c>
      <c r="O68" s="51" t="s">
        <v>142</v>
      </c>
    </row>
    <row r="69" spans="2:15" s="10" customFormat="1" ht="30" customHeight="1">
      <c r="B69" s="90">
        <v>85122101</v>
      </c>
      <c r="C69" s="71" t="s">
        <v>117</v>
      </c>
      <c r="D69" s="30">
        <v>43838</v>
      </c>
      <c r="E69" s="1" t="s">
        <v>141</v>
      </c>
      <c r="F69" s="1" t="s">
        <v>30</v>
      </c>
      <c r="G69" s="1" t="s">
        <v>74</v>
      </c>
      <c r="H69" s="29">
        <v>55200000</v>
      </c>
      <c r="I69" s="79">
        <v>55200000</v>
      </c>
      <c r="J69" s="59">
        <v>2</v>
      </c>
      <c r="K69" s="63">
        <v>15000000</v>
      </c>
      <c r="L69" s="63">
        <v>12500000</v>
      </c>
      <c r="M69" s="71" t="s">
        <v>31</v>
      </c>
      <c r="N69" s="71" t="s">
        <v>31</v>
      </c>
      <c r="O69" s="94" t="s">
        <v>136</v>
      </c>
    </row>
    <row r="70" spans="2:15" s="10" customFormat="1" ht="30" customHeight="1">
      <c r="B70" s="91"/>
      <c r="C70" s="72"/>
      <c r="D70" s="30"/>
      <c r="E70" s="1"/>
      <c r="F70" s="1"/>
      <c r="G70" s="1"/>
      <c r="H70" s="29"/>
      <c r="I70" s="80"/>
      <c r="J70" s="59">
        <v>3</v>
      </c>
      <c r="K70" s="63">
        <v>15000000</v>
      </c>
      <c r="L70" s="63">
        <v>12500000</v>
      </c>
      <c r="M70" s="72"/>
      <c r="N70" s="72"/>
      <c r="O70" s="95"/>
    </row>
    <row r="71" spans="2:15" s="10" customFormat="1" ht="39.75" customHeight="1">
      <c r="B71" s="27">
        <v>85121600</v>
      </c>
      <c r="C71" s="32" t="s">
        <v>118</v>
      </c>
      <c r="D71" s="30">
        <v>43891</v>
      </c>
      <c r="E71" s="1" t="s">
        <v>143</v>
      </c>
      <c r="F71" s="1" t="s">
        <v>30</v>
      </c>
      <c r="G71" s="1" t="s">
        <v>74</v>
      </c>
      <c r="H71" s="29">
        <v>6200000</v>
      </c>
      <c r="I71" s="29">
        <v>6200000</v>
      </c>
      <c r="J71" s="59"/>
      <c r="K71" s="63"/>
      <c r="L71" s="63"/>
      <c r="M71" s="1" t="s">
        <v>31</v>
      </c>
      <c r="N71" s="1" t="s">
        <v>31</v>
      </c>
      <c r="O71" s="51" t="s">
        <v>136</v>
      </c>
    </row>
    <row r="72" spans="2:15" s="10" customFormat="1" ht="39.75" customHeight="1">
      <c r="B72" s="34" t="s">
        <v>119</v>
      </c>
      <c r="C72" s="32" t="s">
        <v>120</v>
      </c>
      <c r="D72" s="30">
        <v>43891</v>
      </c>
      <c r="E72" s="1" t="s">
        <v>144</v>
      </c>
      <c r="F72" s="1" t="s">
        <v>30</v>
      </c>
      <c r="G72" s="1" t="s">
        <v>59</v>
      </c>
      <c r="H72" s="29">
        <v>6200000</v>
      </c>
      <c r="I72" s="29">
        <v>6200000</v>
      </c>
      <c r="J72" s="59"/>
      <c r="K72" s="63"/>
      <c r="L72" s="63"/>
      <c r="M72" s="1" t="s">
        <v>31</v>
      </c>
      <c r="N72" s="1" t="s">
        <v>31</v>
      </c>
      <c r="O72" s="51" t="s">
        <v>136</v>
      </c>
    </row>
    <row r="73" spans="2:15" s="10" customFormat="1" ht="39.75" customHeight="1">
      <c r="B73" s="27">
        <v>85121612</v>
      </c>
      <c r="C73" s="32" t="s">
        <v>121</v>
      </c>
      <c r="D73" s="30">
        <v>43891</v>
      </c>
      <c r="E73" s="1" t="s">
        <v>145</v>
      </c>
      <c r="F73" s="1" t="s">
        <v>63</v>
      </c>
      <c r="G73" s="1" t="s">
        <v>59</v>
      </c>
      <c r="H73" s="29">
        <v>6200000</v>
      </c>
      <c r="I73" s="29">
        <v>6200000</v>
      </c>
      <c r="J73" s="59"/>
      <c r="K73" s="63"/>
      <c r="L73" s="63"/>
      <c r="M73" s="1" t="s">
        <v>31</v>
      </c>
      <c r="N73" s="1" t="s">
        <v>31</v>
      </c>
      <c r="O73" s="51" t="s">
        <v>136</v>
      </c>
    </row>
    <row r="74" spans="2:15" s="10" customFormat="1" ht="39.75" customHeight="1">
      <c r="B74" s="27">
        <v>85121600</v>
      </c>
      <c r="C74" s="32" t="s">
        <v>122</v>
      </c>
      <c r="D74" s="30">
        <v>44044</v>
      </c>
      <c r="E74" s="1" t="s">
        <v>146</v>
      </c>
      <c r="F74" s="1" t="s">
        <v>63</v>
      </c>
      <c r="G74" s="1" t="s">
        <v>74</v>
      </c>
      <c r="H74" s="29">
        <v>2300000</v>
      </c>
      <c r="I74" s="29">
        <v>2300000</v>
      </c>
      <c r="J74" s="59"/>
      <c r="K74" s="63"/>
      <c r="L74" s="63"/>
      <c r="M74" s="1" t="s">
        <v>31</v>
      </c>
      <c r="N74" s="1" t="s">
        <v>31</v>
      </c>
      <c r="O74" s="51" t="s">
        <v>136</v>
      </c>
    </row>
    <row r="75" spans="2:15" s="10" customFormat="1" ht="39.75" customHeight="1">
      <c r="B75" s="27">
        <v>85121600</v>
      </c>
      <c r="C75" s="32" t="s">
        <v>123</v>
      </c>
      <c r="D75" s="30">
        <v>43862</v>
      </c>
      <c r="E75" s="1" t="s">
        <v>148</v>
      </c>
      <c r="F75" s="1" t="s">
        <v>63</v>
      </c>
      <c r="G75" s="1" t="s">
        <v>74</v>
      </c>
      <c r="H75" s="29">
        <v>2650000</v>
      </c>
      <c r="I75" s="29">
        <v>2650000</v>
      </c>
      <c r="J75" s="59"/>
      <c r="K75" s="63"/>
      <c r="L75" s="63"/>
      <c r="M75" s="1" t="s">
        <v>31</v>
      </c>
      <c r="N75" s="1" t="s">
        <v>31</v>
      </c>
      <c r="O75" s="51" t="s">
        <v>94</v>
      </c>
    </row>
    <row r="76" spans="2:15" s="10" customFormat="1" ht="39.75" customHeight="1">
      <c r="B76" s="27">
        <v>85121600</v>
      </c>
      <c r="C76" s="32" t="s">
        <v>124</v>
      </c>
      <c r="D76" s="30">
        <v>43862</v>
      </c>
      <c r="E76" s="1" t="s">
        <v>139</v>
      </c>
      <c r="F76" s="1" t="s">
        <v>63</v>
      </c>
      <c r="G76" s="1" t="s">
        <v>74</v>
      </c>
      <c r="H76" s="29">
        <v>2000000</v>
      </c>
      <c r="I76" s="29">
        <v>2000000</v>
      </c>
      <c r="J76" s="59"/>
      <c r="K76" s="63"/>
      <c r="L76" s="63"/>
      <c r="M76" s="1" t="s">
        <v>31</v>
      </c>
      <c r="N76" s="1" t="s">
        <v>31</v>
      </c>
      <c r="O76" s="51" t="s">
        <v>94</v>
      </c>
    </row>
    <row r="77" spans="2:15" s="10" customFormat="1" ht="39.75" customHeight="1">
      <c r="B77" s="90">
        <v>85121502</v>
      </c>
      <c r="C77" s="92" t="s">
        <v>125</v>
      </c>
      <c r="D77" s="30">
        <v>43831</v>
      </c>
      <c r="E77" s="1" t="s">
        <v>141</v>
      </c>
      <c r="F77" s="1" t="s">
        <v>30</v>
      </c>
      <c r="G77" s="1" t="s">
        <v>74</v>
      </c>
      <c r="H77" s="29">
        <v>110400000</v>
      </c>
      <c r="I77" s="79">
        <v>110400000</v>
      </c>
      <c r="J77" s="59" t="s">
        <v>180</v>
      </c>
      <c r="K77" s="63">
        <f>4500000+49500000</f>
        <v>54000000</v>
      </c>
      <c r="L77" s="63">
        <v>9000000</v>
      </c>
      <c r="M77" s="71" t="s">
        <v>31</v>
      </c>
      <c r="N77" s="71" t="s">
        <v>31</v>
      </c>
      <c r="O77" s="94" t="s">
        <v>94</v>
      </c>
    </row>
    <row r="78" spans="2:15" s="10" customFormat="1" ht="39.75" customHeight="1">
      <c r="B78" s="91"/>
      <c r="C78" s="93"/>
      <c r="D78" s="30"/>
      <c r="E78" s="1"/>
      <c r="F78" s="1"/>
      <c r="G78" s="1"/>
      <c r="H78" s="29"/>
      <c r="I78" s="80"/>
      <c r="J78" s="59" t="s">
        <v>188</v>
      </c>
      <c r="K78" s="63">
        <f>18000000+32500000</f>
        <v>50500000</v>
      </c>
      <c r="L78" s="63">
        <v>9000000</v>
      </c>
      <c r="M78" s="72"/>
      <c r="N78" s="72"/>
      <c r="O78" s="95"/>
    </row>
    <row r="79" spans="2:15" s="10" customFormat="1" ht="39.75" customHeight="1">
      <c r="B79" s="27">
        <v>93141506</v>
      </c>
      <c r="C79" s="32" t="s">
        <v>151</v>
      </c>
      <c r="D79" s="30">
        <v>43891</v>
      </c>
      <c r="E79" s="1" t="s">
        <v>143</v>
      </c>
      <c r="F79" s="1" t="s">
        <v>30</v>
      </c>
      <c r="G79" s="1" t="s">
        <v>74</v>
      </c>
      <c r="H79" s="29">
        <v>3000000</v>
      </c>
      <c r="I79" s="29">
        <v>3000000</v>
      </c>
      <c r="J79" s="59"/>
      <c r="K79" s="63"/>
      <c r="L79" s="63"/>
      <c r="M79" s="1" t="s">
        <v>31</v>
      </c>
      <c r="N79" s="1" t="s">
        <v>31</v>
      </c>
      <c r="O79" s="51" t="s">
        <v>126</v>
      </c>
    </row>
    <row r="80" spans="2:15" s="10" customFormat="1" ht="39.75" customHeight="1">
      <c r="B80" s="27" t="s">
        <v>160</v>
      </c>
      <c r="C80" s="32" t="s">
        <v>149</v>
      </c>
      <c r="D80" s="30">
        <v>43862</v>
      </c>
      <c r="E80" s="1" t="s">
        <v>135</v>
      </c>
      <c r="F80" s="1" t="s">
        <v>30</v>
      </c>
      <c r="G80" s="1" t="s">
        <v>74</v>
      </c>
      <c r="H80" s="29">
        <v>13000000</v>
      </c>
      <c r="I80" s="29">
        <v>13000000</v>
      </c>
      <c r="J80" s="59"/>
      <c r="K80" s="63"/>
      <c r="L80" s="63"/>
      <c r="M80" s="1" t="s">
        <v>31</v>
      </c>
      <c r="N80" s="1" t="s">
        <v>31</v>
      </c>
      <c r="O80" s="51" t="s">
        <v>150</v>
      </c>
    </row>
    <row r="81" spans="2:15" s="10" customFormat="1" ht="39.75" customHeight="1">
      <c r="B81" s="27">
        <v>43233201</v>
      </c>
      <c r="C81" s="32" t="s">
        <v>127</v>
      </c>
      <c r="D81" s="30">
        <v>43862</v>
      </c>
      <c r="E81" s="1">
        <v>11</v>
      </c>
      <c r="F81" s="1" t="s">
        <v>30</v>
      </c>
      <c r="G81" s="1" t="s">
        <v>59</v>
      </c>
      <c r="H81" s="29">
        <v>3000000</v>
      </c>
      <c r="I81" s="29">
        <v>3000000</v>
      </c>
      <c r="J81" s="59"/>
      <c r="K81" s="63"/>
      <c r="L81" s="63"/>
      <c r="M81" s="1" t="s">
        <v>31</v>
      </c>
      <c r="N81" s="1" t="s">
        <v>31</v>
      </c>
      <c r="O81" s="51" t="s">
        <v>103</v>
      </c>
    </row>
    <row r="82" spans="2:15" s="10" customFormat="1" ht="81" customHeight="1">
      <c r="B82" s="27" t="s">
        <v>161</v>
      </c>
      <c r="C82" s="32" t="s">
        <v>128</v>
      </c>
      <c r="D82" s="30">
        <v>43843</v>
      </c>
      <c r="E82" s="1" t="s">
        <v>29</v>
      </c>
      <c r="F82" s="1" t="s">
        <v>30</v>
      </c>
      <c r="G82" s="1" t="s">
        <v>74</v>
      </c>
      <c r="H82" s="29">
        <v>21000000</v>
      </c>
      <c r="I82" s="29">
        <v>21000000</v>
      </c>
      <c r="J82" s="59">
        <v>12</v>
      </c>
      <c r="K82" s="63">
        <v>15000000</v>
      </c>
      <c r="L82" s="63">
        <v>1767500</v>
      </c>
      <c r="M82" s="1" t="s">
        <v>31</v>
      </c>
      <c r="N82" s="1" t="s">
        <v>31</v>
      </c>
      <c r="O82" s="51" t="s">
        <v>100</v>
      </c>
    </row>
    <row r="83" spans="2:15" s="10" customFormat="1" ht="69.75" customHeight="1" thickBot="1">
      <c r="B83" s="35">
        <v>78181500</v>
      </c>
      <c r="C83" s="47" t="s">
        <v>170</v>
      </c>
      <c r="D83" s="37">
        <v>43843</v>
      </c>
      <c r="E83" s="36" t="s">
        <v>141</v>
      </c>
      <c r="F83" s="36" t="s">
        <v>30</v>
      </c>
      <c r="G83" s="36" t="s">
        <v>74</v>
      </c>
      <c r="H83" s="38">
        <v>23000000</v>
      </c>
      <c r="I83" s="38">
        <v>23000000</v>
      </c>
      <c r="J83" s="61">
        <v>29</v>
      </c>
      <c r="K83" s="64">
        <v>22500000</v>
      </c>
      <c r="L83" s="64"/>
      <c r="M83" s="36" t="s">
        <v>31</v>
      </c>
      <c r="N83" s="36" t="s">
        <v>31</v>
      </c>
      <c r="O83" s="52" t="s">
        <v>72</v>
      </c>
    </row>
    <row r="84" spans="2:15" s="40" customFormat="1" ht="27" customHeight="1">
      <c r="B84" s="4"/>
      <c r="C84" s="4"/>
      <c r="D84" s="4"/>
      <c r="E84" s="4"/>
      <c r="F84" s="4"/>
      <c r="G84" s="4"/>
      <c r="H84" s="39"/>
      <c r="I84" s="69">
        <f>SUM(I25:I83)</f>
        <v>1487162000</v>
      </c>
      <c r="J84" s="58"/>
      <c r="K84" s="65">
        <f>SUM(K25:K83)</f>
        <v>1088108780.35</v>
      </c>
      <c r="L84" s="65">
        <f>SUM(L25:L83)</f>
        <v>437480488</v>
      </c>
      <c r="M84" s="4"/>
      <c r="N84" s="4"/>
      <c r="O84" s="48"/>
    </row>
    <row r="85" spans="2:14" ht="61.5" customHeight="1" thickBot="1">
      <c r="B85" s="89" t="s">
        <v>21</v>
      </c>
      <c r="C85" s="89"/>
      <c r="D85" s="89"/>
      <c r="I85" s="81" t="s">
        <v>182</v>
      </c>
      <c r="J85" s="82"/>
      <c r="K85" s="66">
        <f>K84/I84%</f>
        <v>73.16679557102722</v>
      </c>
      <c r="L85" s="70">
        <f>L84/K84%</f>
        <v>40.20558384422562</v>
      </c>
      <c r="M85" s="83" t="s">
        <v>183</v>
      </c>
      <c r="N85" s="84"/>
    </row>
    <row r="86" spans="2:12" ht="56.25" customHeight="1">
      <c r="B86" s="41" t="s">
        <v>6</v>
      </c>
      <c r="C86" s="42" t="s">
        <v>22</v>
      </c>
      <c r="D86" s="43" t="s">
        <v>14</v>
      </c>
      <c r="L86" s="67"/>
    </row>
    <row r="87" spans="2:4" ht="99.75" customHeight="1">
      <c r="B87" s="6" t="s">
        <v>37</v>
      </c>
      <c r="C87" s="6">
        <v>56101500</v>
      </c>
      <c r="D87" s="6" t="s">
        <v>203</v>
      </c>
    </row>
    <row r="88" spans="2:4" ht="99.75" customHeight="1">
      <c r="B88" s="6" t="s">
        <v>44</v>
      </c>
      <c r="C88" s="6">
        <v>42191902</v>
      </c>
      <c r="D88" s="6" t="s">
        <v>203</v>
      </c>
    </row>
    <row r="89" spans="2:4" ht="99.75" customHeight="1">
      <c r="B89" s="6" t="s">
        <v>42</v>
      </c>
      <c r="C89" s="6">
        <v>72141115</v>
      </c>
      <c r="D89" s="6" t="s">
        <v>154</v>
      </c>
    </row>
    <row r="90" spans="2:4" ht="99.75" customHeight="1">
      <c r="B90" s="6" t="s">
        <v>56</v>
      </c>
      <c r="C90" s="6" t="s">
        <v>48</v>
      </c>
      <c r="D90" s="6" t="s">
        <v>154</v>
      </c>
    </row>
    <row r="91" spans="2:4" ht="99.75" customHeight="1">
      <c r="B91" s="6" t="s">
        <v>54</v>
      </c>
      <c r="C91" s="6" t="s">
        <v>53</v>
      </c>
      <c r="D91" s="6" t="s">
        <v>154</v>
      </c>
    </row>
    <row r="92" spans="2:4" ht="99.75" customHeight="1">
      <c r="B92" s="6" t="s">
        <v>43</v>
      </c>
      <c r="C92" s="6" t="s">
        <v>52</v>
      </c>
      <c r="D92" s="6" t="s">
        <v>154</v>
      </c>
    </row>
    <row r="93" spans="2:4" ht="99.75" customHeight="1">
      <c r="B93" s="6" t="s">
        <v>38</v>
      </c>
      <c r="C93" s="6">
        <v>43223303</v>
      </c>
      <c r="D93" s="6" t="s">
        <v>154</v>
      </c>
    </row>
    <row r="94" spans="2:4" ht="57" customHeight="1">
      <c r="B94" s="6" t="s">
        <v>41</v>
      </c>
      <c r="C94" s="6" t="s">
        <v>45</v>
      </c>
      <c r="D94" s="6" t="s">
        <v>154</v>
      </c>
    </row>
    <row r="95" spans="2:4" ht="55.5" customHeight="1">
      <c r="B95" s="6" t="s">
        <v>39</v>
      </c>
      <c r="C95" s="6">
        <v>42191802</v>
      </c>
      <c r="D95" s="6" t="s">
        <v>154</v>
      </c>
    </row>
    <row r="96" spans="2:4" ht="61.5" customHeight="1">
      <c r="B96" s="6" t="s">
        <v>40</v>
      </c>
      <c r="C96" s="6">
        <v>26131501</v>
      </c>
      <c r="D96" s="6" t="s">
        <v>154</v>
      </c>
    </row>
    <row r="97" spans="2:4" ht="64.5" customHeight="1">
      <c r="B97" s="6" t="s">
        <v>46</v>
      </c>
      <c r="C97" s="44">
        <v>80161506</v>
      </c>
      <c r="D97" s="6" t="s">
        <v>203</v>
      </c>
    </row>
    <row r="98" spans="2:4" ht="66.75" customHeight="1">
      <c r="B98" s="6" t="s">
        <v>47</v>
      </c>
      <c r="C98" s="6" t="s">
        <v>51</v>
      </c>
      <c r="D98" s="6" t="s">
        <v>203</v>
      </c>
    </row>
    <row r="99" spans="2:4" ht="101.25" customHeight="1">
      <c r="B99" s="6" t="s">
        <v>50</v>
      </c>
      <c r="C99" s="6" t="s">
        <v>49</v>
      </c>
      <c r="D99" s="6" t="s">
        <v>203</v>
      </c>
    </row>
    <row r="100" spans="2:4" ht="148.5" customHeight="1">
      <c r="B100" s="6" t="s">
        <v>55</v>
      </c>
      <c r="C100" s="6">
        <v>81101516</v>
      </c>
      <c r="D100" s="6" t="s">
        <v>203</v>
      </c>
    </row>
    <row r="102" spans="3:13" ht="15">
      <c r="C102" s="122" t="s">
        <v>192</v>
      </c>
      <c r="D102" s="123"/>
      <c r="E102" s="124"/>
      <c r="F102" s="125"/>
      <c r="G102" s="126" t="s">
        <v>193</v>
      </c>
      <c r="H102" s="126"/>
      <c r="I102" s="126"/>
      <c r="J102" s="127"/>
      <c r="K102" s="128" t="s">
        <v>193</v>
      </c>
      <c r="L102" s="128"/>
      <c r="M102" s="128"/>
    </row>
    <row r="103" spans="3:13" ht="15">
      <c r="C103" s="124" t="s">
        <v>193</v>
      </c>
      <c r="D103" s="127"/>
      <c r="E103" s="127"/>
      <c r="F103" s="129" t="s">
        <v>194</v>
      </c>
      <c r="G103" s="130" t="s">
        <v>195</v>
      </c>
      <c r="H103" s="130"/>
      <c r="I103" s="130"/>
      <c r="J103" s="131"/>
      <c r="K103" s="132" t="s">
        <v>196</v>
      </c>
      <c r="L103" s="132"/>
      <c r="M103" s="132"/>
    </row>
    <row r="104" spans="3:13" ht="15">
      <c r="C104" s="133" t="s">
        <v>87</v>
      </c>
      <c r="D104" s="134"/>
      <c r="E104" s="135"/>
      <c r="F104" s="136"/>
      <c r="G104" s="137" t="s">
        <v>197</v>
      </c>
      <c r="H104" s="137"/>
      <c r="I104" s="137"/>
      <c r="J104" s="138"/>
      <c r="K104" s="139" t="s">
        <v>198</v>
      </c>
      <c r="L104" s="139"/>
      <c r="M104" s="139"/>
    </row>
    <row r="105" spans="3:13" ht="15">
      <c r="C105" s="135" t="s">
        <v>199</v>
      </c>
      <c r="D105" s="134"/>
      <c r="E105" s="135"/>
      <c r="F105" s="136"/>
      <c r="G105" s="137" t="s">
        <v>200</v>
      </c>
      <c r="H105" s="137"/>
      <c r="I105" s="137"/>
      <c r="J105" s="138"/>
      <c r="K105" s="139" t="s">
        <v>200</v>
      </c>
      <c r="L105" s="139"/>
      <c r="M105" s="139"/>
    </row>
    <row r="106" spans="3:13" ht="15">
      <c r="C106" s="135" t="s">
        <v>201</v>
      </c>
      <c r="D106" s="134"/>
      <c r="E106" s="135"/>
      <c r="F106" s="136"/>
      <c r="G106" s="137"/>
      <c r="H106" s="137"/>
      <c r="I106" s="137"/>
      <c r="J106" s="138"/>
      <c r="K106" s="140"/>
      <c r="L106" s="141"/>
      <c r="M106" s="142"/>
    </row>
    <row r="107" ht="15">
      <c r="C107" s="135" t="s">
        <v>202</v>
      </c>
    </row>
  </sheetData>
  <sheetProtection/>
  <mergeCells count="39">
    <mergeCell ref="G105:I105"/>
    <mergeCell ref="K105:M105"/>
    <mergeCell ref="G106:I106"/>
    <mergeCell ref="G102:I102"/>
    <mergeCell ref="K102:M102"/>
    <mergeCell ref="G103:I103"/>
    <mergeCell ref="K103:M103"/>
    <mergeCell ref="G104:I104"/>
    <mergeCell ref="K104:M104"/>
    <mergeCell ref="B2:O2"/>
    <mergeCell ref="B4:C4"/>
    <mergeCell ref="F5:I9"/>
    <mergeCell ref="B10:B13"/>
    <mergeCell ref="F14:I18"/>
    <mergeCell ref="B23:C23"/>
    <mergeCell ref="M77:M78"/>
    <mergeCell ref="N77:N78"/>
    <mergeCell ref="O77:O78"/>
    <mergeCell ref="O56:O57"/>
    <mergeCell ref="M69:M70"/>
    <mergeCell ref="N69:N70"/>
    <mergeCell ref="O69:O70"/>
    <mergeCell ref="M85:N85"/>
    <mergeCell ref="B56:B57"/>
    <mergeCell ref="C56:C57"/>
    <mergeCell ref="I56:I57"/>
    <mergeCell ref="M56:M57"/>
    <mergeCell ref="N56:N57"/>
    <mergeCell ref="B85:D85"/>
    <mergeCell ref="B69:B70"/>
    <mergeCell ref="B77:B78"/>
    <mergeCell ref="C77:C78"/>
    <mergeCell ref="C69:C70"/>
    <mergeCell ref="J28:J30"/>
    <mergeCell ref="K28:K30"/>
    <mergeCell ref="L28:L30"/>
    <mergeCell ref="I69:I70"/>
    <mergeCell ref="I85:J85"/>
    <mergeCell ref="I77:I78"/>
  </mergeCells>
  <hyperlinks>
    <hyperlink ref="C8" r:id="rId1" display="http://www.sanatoriocontratacion.gov.co"/>
  </hyperlinks>
  <printOptions/>
  <pageMargins left="0.5118110236220472" right="0.11811023622047245" top="0.7480314960629921" bottom="0.7480314960629921" header="0.31496062992125984" footer="0.31496062992125984"/>
  <pageSetup horizontalDpi="600" verticalDpi="600" orientation="landscape" paperSize="186" scale="31" r:id="rId2"/>
  <rowBreaks count="3" manualBreakCount="3">
    <brk id="21" max="11" man="1"/>
    <brk id="79" max="11" man="1"/>
    <brk id="88" max="11"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 S</dc:creator>
  <cp:keywords/>
  <dc:description/>
  <cp:lastModifiedBy>USER</cp:lastModifiedBy>
  <cp:lastPrinted>2020-04-07T14:50:39Z</cp:lastPrinted>
  <dcterms:created xsi:type="dcterms:W3CDTF">2012-12-10T15:58:41Z</dcterms:created>
  <dcterms:modified xsi:type="dcterms:W3CDTF">2020-07-08T13:53:24Z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